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4\"/>
    </mc:Choice>
  </mc:AlternateContent>
  <bookViews>
    <workbookView xWindow="120" yWindow="75" windowWidth="9420" windowHeight="4500"/>
  </bookViews>
  <sheets>
    <sheet name="Data" sheetId="1" r:id="rId1"/>
    <sheet name="Scatterplots part a" sheetId="49" r:id="rId2"/>
    <sheet name="Regressions part a" sheetId="50" r:id="rId3"/>
    <sheet name="Regression part b" sheetId="52" r:id="rId4"/>
    <sheet name="Regression part c, d" sheetId="53" r:id="rId5"/>
    <sheet name="_STDS_DG201C515B" sheetId="66" state="hidden" r:id="rId6"/>
    <sheet name="_STDS_DG2D7AB2" sheetId="67" state="hidden" r:id="rId7"/>
    <sheet name="_STDS_DG35B7450F" sheetId="68" state="hidden" r:id="rId8"/>
    <sheet name="_STDS_DGCDFB925" sheetId="69" state="hidden" r:id="rId9"/>
  </sheets>
  <definedNames>
    <definedName name="ScatterX_3FACF" localSheetId="1">_xll.StatScatterPlot([0]!ST_DLH2,[0]!ST_ILE2,0)</definedName>
    <definedName name="ScatterX_42783">_xll.StatScatterPlot([0]!ST_DLH3,[0]!ST_ILE3,0)</definedName>
    <definedName name="ScatterX_508D1" localSheetId="1">_xll.StatScatterPlot([0]!ST_DLH1,[0]!ST_ILE1,0)</definedName>
    <definedName name="ScatterX_DBF1B" localSheetId="1">_xll.StatScatterPlot([0]!ST_DLH3,[0]!ST_ILE3,0)</definedName>
    <definedName name="ScatterY_3FACF" localSheetId="1">_xll.StatScatterPlot([0]!ST_DLH2,[0]!ST_ILE2,1)</definedName>
    <definedName name="ScatterY_42783">_xll.StatScatterPlot([0]!ST_DLH3,[0]!ST_ILE3,1)</definedName>
    <definedName name="ScatterY_508D1" localSheetId="1">_xll.StatScatterPlot([0]!ST_DLH1,[0]!ST_ILE1,1)</definedName>
    <definedName name="ScatterY_DBF1B" localSheetId="1">_xll.StatScatterPlot([0]!ST_DLH3,[0]!ST_ILE3,1)</definedName>
    <definedName name="ST_AdjustedILE">Data!$D$2:$D$19</definedName>
    <definedName name="ST_DLH">Data!$B$2:$B$19</definedName>
    <definedName name="ST_DLH1">Data!$G$2:$G$7</definedName>
    <definedName name="ST_DLH2">Data!$K$2:$K$7</definedName>
    <definedName name="ST_DLH3">Data!$O$2:$O$7</definedName>
    <definedName name="ST_ILE">Data!$C$2:$C$19</definedName>
    <definedName name="ST_ILE1">Data!$H$2:$H$7</definedName>
    <definedName name="ST_ILE2">Data!$L$2:$L$7</definedName>
    <definedName name="ST_ILE3">Data!$P$2:$P$7</definedName>
    <definedName name="ST_Month">Data!$A$2:$A$19</definedName>
    <definedName name="ST_Month1">Data!$F$2:$F$7</definedName>
    <definedName name="ST_Month2">Data!$J$2:$J$7</definedName>
    <definedName name="ST_Month3">Data!$N$2:$N$7</definedName>
    <definedName name="StatToolsHeader" localSheetId="3">'Regression part b'!$1:$5</definedName>
    <definedName name="StatToolsHeader" localSheetId="4">'Regression part c, d'!$1:$5</definedName>
    <definedName name="StatToolsHeader" localSheetId="2">'Regressions part a'!$1:$5</definedName>
    <definedName name="StatToolsHeader" localSheetId="1">'Scatterplots part a'!$1:$5</definedName>
    <definedName name="STWBD_StatToolsRegression_blockList" hidden="1">"-1"</definedName>
    <definedName name="STWBD_StatToolsRegression_ConfidenceLevel" hidden="1">" .95"</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"FALSE"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throughOrigin" hidden="1">"FALSE"</definedName>
    <definedName name="STWBD_StatToolsRegression_useFValue" hidden="1">"FALSE"</definedName>
    <definedName name="STWBD_StatToolsRegression_usePValue" hidden="1">"TRUE"</definedName>
    <definedName name="STWBD_StatToolsRegression_VariableDependent" hidden="1">"U_x0001_VG894CD0_x0001_"</definedName>
    <definedName name="STWBD_StatToolsRegression_VariableListIndependent" hidden="1">1</definedName>
    <definedName name="STWBD_StatToolsRegression_VariableListIndependent_1" hidden="1">"U_x0001_VG3B811ADD_x0001_"</definedName>
    <definedName name="STWBD_StatToolsRegression_VarSelectorDefaultDataSet" hidden="1">"DGCDFB925"</definedName>
    <definedName name="STWBD_StatToolsScatterplot_DisplayCorrelationCoefficient" hidden="1">"TRUE"</definedName>
    <definedName name="STWBD_StatToolsScatterplot_HasDefaultInfo" hidden="1">"TRUE"</definedName>
    <definedName name="STWBD_StatToolsScatterplot_VarSelectorDefaultDataSet" hidden="1">"DG2D7AB2"</definedName>
    <definedName name="STWBD_StatToolsScatterplot_XVariableList" hidden="1">1</definedName>
    <definedName name="STWBD_StatToolsScatterplot_XVariableList_1" hidden="1">"U_x0001_VGCAB7069_x0001_"</definedName>
    <definedName name="STWBD_StatToolsScatterplot_YVariableList" hidden="1">1</definedName>
    <definedName name="STWBD_StatToolsScatterplot_YVariableList_1" hidden="1">"U_x0001_VG2166E8C_x0001_"</definedName>
  </definedNames>
  <calcPr calcId="152511" iterate="1"/>
</workbook>
</file>

<file path=xl/calcChain.xml><?xml version="1.0" encoding="utf-8"?>
<calcChain xmlns="http://schemas.openxmlformats.org/spreadsheetml/2006/main">
  <c r="B9" i="69" l="1"/>
  <c r="B9" i="68"/>
  <c r="B9" i="67"/>
  <c r="B9" i="66"/>
  <c r="B22" i="69"/>
  <c r="B19" i="69"/>
  <c r="B16" i="69"/>
  <c r="B13" i="69"/>
  <c r="B7" i="69"/>
  <c r="B3" i="69"/>
  <c r="B19" i="68"/>
  <c r="B16" i="68"/>
  <c r="B13" i="68"/>
  <c r="B7" i="68"/>
  <c r="B3" i="68"/>
  <c r="B19" i="67"/>
  <c r="B16" i="67"/>
  <c r="B13" i="67"/>
  <c r="B7" i="67"/>
  <c r="B3" i="67"/>
  <c r="B19" i="66"/>
  <c r="B16" i="66"/>
  <c r="B13" i="66"/>
  <c r="B7" i="66"/>
  <c r="B3" i="66"/>
  <c r="J29" i="53"/>
  <c r="D14" i="1"/>
  <c r="D15" i="1"/>
  <c r="D16" i="1"/>
  <c r="D17" i="1"/>
  <c r="D18" i="1"/>
  <c r="D19" i="1"/>
  <c r="D8" i="1"/>
  <c r="D9" i="1"/>
  <c r="D10" i="1"/>
  <c r="D11" i="1"/>
  <c r="D12" i="1"/>
  <c r="D13" i="1"/>
  <c r="D2" i="1"/>
  <c r="D3" i="1"/>
  <c r="D4" i="1"/>
  <c r="D5" i="1"/>
  <c r="D6" i="1"/>
  <c r="D7" i="1"/>
  <c r="B27" i="49"/>
  <c r="I27" i="49"/>
  <c r="B50" i="49"/>
</calcChain>
</file>

<file path=xl/comments1.xml><?xml version="1.0" encoding="utf-8"?>
<comments xmlns="http://schemas.openxmlformats.org/spreadsheetml/2006/main">
  <authors>
    <author>Tech. Services</author>
  </authors>
  <commentList>
    <comment ref="D1" authorId="0" shapeId="0">
      <text>
        <r>
          <rPr>
            <b/>
            <sz val="8"/>
            <color indexed="81"/>
            <rFont val="Tahoma"/>
            <family val="2"/>
          </rPr>
          <t>What ILE would have been without the price increases.</t>
        </r>
        <r>
          <rPr>
            <sz val="8"/>
            <color indexed="81"/>
            <rFont val="Tahoma"/>
            <family val="2"/>
          </rPr>
          <t xml:space="preserve">
</t>
        </r>
      </text>
    </comment>
  </commentList>
</comments>
</file>

<file path=xl/comments2.xml><?xml version="1.0" encoding="utf-8"?>
<comments xmlns="http://schemas.openxmlformats.org/spreadsheetml/2006/main">
  <authors>
    <author>Albright</author>
  </authors>
  <commentList>
    <comment ref="B8" authorId="0" shapeId="0">
      <text>
        <r>
          <rPr>
            <b/>
            <u/>
            <sz val="8"/>
            <color indexed="8"/>
            <rFont val="Tahoma"/>
            <family val="2"/>
          </rPr>
          <t>StatTools Note:</t>
        </r>
        <r>
          <rPr>
            <sz val="8"/>
            <color indexed="8"/>
            <rFont val="Tahoma"/>
            <family val="2"/>
          </rPr>
          <t xml:space="preserve">
This is the correlation between the actual Y values and the fitted Y values.</t>
        </r>
      </text>
    </comment>
    <comment ref="B23" authorId="0" shapeId="0">
      <text>
        <r>
          <rPr>
            <b/>
            <u/>
            <sz val="8"/>
            <color indexed="8"/>
            <rFont val="Tahoma"/>
            <family val="2"/>
          </rPr>
          <t>StatTools Note:</t>
        </r>
        <r>
          <rPr>
            <sz val="8"/>
            <color indexed="8"/>
            <rFont val="Tahoma"/>
            <family val="2"/>
          </rPr>
          <t xml:space="preserve">
This is the correlation between the actual Y values and the fitted Y values.</t>
        </r>
      </text>
    </comment>
    <comment ref="B38" authorId="0" shapeId="0">
      <text>
        <r>
          <rPr>
            <b/>
            <u/>
            <sz val="8"/>
            <color indexed="8"/>
            <rFont val="Tahoma"/>
            <family val="2"/>
          </rPr>
          <t>StatTools Note:</t>
        </r>
        <r>
          <rPr>
            <sz val="8"/>
            <color indexed="8"/>
            <rFont val="Tahoma"/>
            <family val="2"/>
          </rPr>
          <t xml:space="preserve">
This is the correlation between the actual Y values and the fitted Y values.</t>
        </r>
      </text>
    </comment>
  </commentList>
</comments>
</file>

<file path=xl/comments3.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 ref="C43" authorId="0" shapeId="0">
      <text>
        <r>
          <rPr>
            <b/>
            <u/>
            <sz val="8"/>
            <color indexed="81"/>
            <rFont val="Tahoma"/>
            <family val="2"/>
          </rPr>
          <t>StatTools Note:</t>
        </r>
        <r>
          <rPr>
            <sz val="8"/>
            <color indexed="81"/>
            <rFont val="Tahoma"/>
            <family val="2"/>
          </rPr>
          <t xml:space="preserve">
Predicted Y values found by substituting into the regression equation.</t>
        </r>
      </text>
    </comment>
  </commentList>
</comments>
</file>

<file path=xl/comments4.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 ref="C43" authorId="0" shapeId="0">
      <text>
        <r>
          <rPr>
            <b/>
            <u/>
            <sz val="8"/>
            <color indexed="81"/>
            <rFont val="Tahoma"/>
            <family val="2"/>
          </rPr>
          <t>StatTools Note:</t>
        </r>
        <r>
          <rPr>
            <sz val="8"/>
            <color indexed="81"/>
            <rFont val="Tahoma"/>
            <family val="2"/>
          </rPr>
          <t xml:space="preserve">
Predicted Y values found by substituting into the regression equation.</t>
        </r>
      </text>
    </comment>
  </commentList>
</comments>
</file>

<file path=xl/sharedStrings.xml><?xml version="1.0" encoding="utf-8"?>
<sst xmlns="http://schemas.openxmlformats.org/spreadsheetml/2006/main" count="381" uniqueCount="124">
  <si>
    <t>Month</t>
  </si>
  <si>
    <t>DLH</t>
  </si>
  <si>
    <t>ILE</t>
  </si>
  <si>
    <t>Month1</t>
  </si>
  <si>
    <t>DLH1</t>
  </si>
  <si>
    <t>ILE1</t>
  </si>
  <si>
    <t>Month2</t>
  </si>
  <si>
    <t>DLH2</t>
  </si>
  <si>
    <t>ILE2</t>
  </si>
  <si>
    <t>Month3</t>
  </si>
  <si>
    <t>DLH3</t>
  </si>
  <si>
    <t>ILE3</t>
  </si>
  <si>
    <t>R-Square</t>
  </si>
  <si>
    <t>ANOVA Table</t>
  </si>
  <si>
    <t>Explained</t>
  </si>
  <si>
    <t>Unexplained</t>
  </si>
  <si>
    <t>Coefficient</t>
  </si>
  <si>
    <t>Constant</t>
  </si>
  <si>
    <t>AdjustedILE</t>
  </si>
  <si>
    <t>Prediction for month 19</t>
  </si>
  <si>
    <t>Name</t>
  </si>
  <si>
    <t>Data Set #1</t>
  </si>
  <si>
    <t>GUID</t>
  </si>
  <si>
    <t>Format Range</t>
  </si>
  <si>
    <t>Variable Layout</t>
  </si>
  <si>
    <t>Columns</t>
  </si>
  <si>
    <t>Variable Names In Cells</t>
  </si>
  <si>
    <t>Variable Names In 2nd Cells</t>
  </si>
  <si>
    <t>Data Set Ranges</t>
  </si>
  <si>
    <t>Data Sheet Format</t>
  </si>
  <si>
    <t>Formula Eval Cell</t>
  </si>
  <si>
    <t>Num Stored Vars</t>
  </si>
  <si>
    <t>1 : Info</t>
  </si>
  <si>
    <t>var1</t>
  </si>
  <si>
    <t>1 : Ranges</t>
  </si>
  <si>
    <t>1 : MultiRefs</t>
  </si>
  <si>
    <t>2 : Info</t>
  </si>
  <si>
    <t>var2</t>
  </si>
  <si>
    <t>2 : Ranges</t>
  </si>
  <si>
    <t>2 : MultiRefs</t>
  </si>
  <si>
    <t>3 : Info</t>
  </si>
  <si>
    <t>var3</t>
  </si>
  <si>
    <t>3 : Ranges</t>
  </si>
  <si>
    <t>3 : MultiRefs</t>
  </si>
  <si>
    <t>Data Set #2</t>
  </si>
  <si>
    <t>ST_Month1</t>
  </si>
  <si>
    <t>ST_DLH1</t>
  </si>
  <si>
    <t>ST_ILE1</t>
  </si>
  <si>
    <t>StatTools</t>
  </si>
  <si>
    <t>(Core Analysis Pack)</t>
  </si>
  <si>
    <t>Analysis:</t>
  </si>
  <si>
    <t>Scatterplot</t>
  </si>
  <si>
    <t>Performed By:</t>
  </si>
  <si>
    <t>Date:</t>
  </si>
  <si>
    <t>Updating:</t>
  </si>
  <si>
    <t>Live</t>
  </si>
  <si>
    <t>Correlation</t>
  </si>
  <si>
    <t>Data Set #3</t>
  </si>
  <si>
    <t>ST_Month2</t>
  </si>
  <si>
    <t>ST_DLH2</t>
  </si>
  <si>
    <t>ST_ILE2</t>
  </si>
  <si>
    <t>DG201C515B</t>
  </si>
  <si>
    <t>VG25204279</t>
  </si>
  <si>
    <t>VG1B937F39</t>
  </si>
  <si>
    <t>VG3839C8F7</t>
  </si>
  <si>
    <t>DG35B7450F</t>
  </si>
  <si>
    <t>VG1D5E5596</t>
  </si>
  <si>
    <t>VGB258453</t>
  </si>
  <si>
    <t>VG6352E1B</t>
  </si>
  <si>
    <t>DG2D7AB2</t>
  </si>
  <si>
    <t>VG17BBE4D7</t>
  </si>
  <si>
    <t>ST_Month3</t>
  </si>
  <si>
    <t>VGCAB7069</t>
  </si>
  <si>
    <t>ST_DLH3</t>
  </si>
  <si>
    <t>VG2166E8C</t>
  </si>
  <si>
    <t>ST_ILE3</t>
  </si>
  <si>
    <t>Regression Table</t>
  </si>
  <si>
    <t>Multiple</t>
  </si>
  <si>
    <t>R</t>
  </si>
  <si>
    <t>Adjusted</t>
  </si>
  <si>
    <t>StErr of</t>
  </si>
  <si>
    <t>Estimate</t>
  </si>
  <si>
    <t>Summary</t>
  </si>
  <si>
    <t>Degrees of</t>
  </si>
  <si>
    <t>Freedom</t>
  </si>
  <si>
    <t>Sum of</t>
  </si>
  <si>
    <t>Squares</t>
  </si>
  <si>
    <t xml:space="preserve">Mean of </t>
  </si>
  <si>
    <t>F-Ratio</t>
  </si>
  <si>
    <t>p-Value</t>
  </si>
  <si>
    <t>Standard</t>
  </si>
  <si>
    <t>Error</t>
  </si>
  <si>
    <t>t-Value</t>
  </si>
  <si>
    <t>Lower</t>
  </si>
  <si>
    <t>Upper</t>
  </si>
  <si>
    <t>Data Set #4</t>
  </si>
  <si>
    <t>DGCDFB925</t>
  </si>
  <si>
    <t>VG3129D249</t>
  </si>
  <si>
    <t>ST_Month</t>
  </si>
  <si>
    <t>VG3B811ADD</t>
  </si>
  <si>
    <t>ST_DLH</t>
  </si>
  <si>
    <t>VG894CD0</t>
  </si>
  <si>
    <t>ST_ILE</t>
  </si>
  <si>
    <t>4 : Info</t>
  </si>
  <si>
    <t>VG3A3B22F7</t>
  </si>
  <si>
    <t>var4</t>
  </si>
  <si>
    <t>ST_AdjustedILE</t>
  </si>
  <si>
    <t>4 : Ranges</t>
  </si>
  <si>
    <t>4 : MultiRefs</t>
  </si>
  <si>
    <t>Confidence Interval 95%</t>
  </si>
  <si>
    <t>Graph Data</t>
  </si>
  <si>
    <t>Fit</t>
  </si>
  <si>
    <t>Predicted ILE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</si>
  <si>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</si>
  <si>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</si>
  <si>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</si>
  <si>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</si>
  <si>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</si>
  <si>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</si>
  <si>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</si>
  <si>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</si>
  <si>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</si>
  <si>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 xml:space="preserve"> Chris Albright</t>
  </si>
  <si>
    <t>Monday, June 07,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</si>
</sst>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00"/>
    <numFmt numFmtId="167" formatCode="[&lt;0.0001]&quot;&lt; 0.0001&quot;;0.0000"/>
  </numFmts>
  <fonts count="14" x14ac:knownFonts="1">
    <font>
      <sz val="10"/>
      <name val="Arial"/>
    </font>
    <font>
      <sz val="8"/>
      <color indexed="8"/>
      <name val="Tahoma"/>
      <family val="2"/>
    </font>
    <font>
      <b/>
      <u/>
      <sz val="8"/>
      <color indexed="8"/>
      <name val="Tahoma"/>
      <family val="2"/>
    </font>
    <font>
      <sz val="8"/>
      <color indexed="81"/>
      <name val="Tahoma"/>
      <family val="2"/>
    </font>
    <font>
      <b/>
      <sz val="8"/>
      <color indexed="81"/>
      <name val="Tahoma"/>
      <family val="2"/>
    </font>
    <font>
      <sz val="8"/>
      <name val="Arial"/>
      <family val="2"/>
    </font>
    <font>
      <sz val="11"/>
      <name val="Calibri"/>
      <family val="2"/>
    </font>
    <font>
      <b/>
      <u/>
      <sz val="8"/>
      <color indexed="81"/>
      <name val="Tahoma"/>
      <family val="2"/>
    </font>
    <font>
      <b/>
      <sz val="11"/>
      <name val="Calibri"/>
      <family val="2"/>
    </font>
    <font>
      <b/>
      <i/>
      <sz val="11"/>
      <name val="Calibri"/>
      <family val="2"/>
    </font>
    <font>
      <b/>
      <sz val="10"/>
      <name val="Arial"/>
      <family val="2"/>
    </font>
    <font>
      <b/>
      <sz val="8"/>
      <name val="Arial"/>
      <family val="2"/>
    </font>
    <font>
      <b/>
      <sz val="14"/>
      <name val="Arial"/>
      <family val="2"/>
    </font>
    <font>
      <b/>
      <i/>
      <sz val="8"/>
      <name val="Arial"/>
      <family val="2"/>
    </font>
  </fonts>
  <fills count="5">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bottom style="double">
        <color rgb="FF000000"/>
      </bottom>
      <diagonal/>
    </border>
    <border>
      <left/>
      <right/>
      <top/>
      <bottom style="thin">
        <color rgb="FF000000"/>
      </bottom>
      <diagonal/>
    </border>
  </borders>
  <cellStyleXfs count="1">
    <xf numFmtId="0" fontId="0" fillId="0" borderId="0"/>
  </cellStyleXfs>
  <cellXfs count="37">
    <xf numFmtId="0" fontId="0" fillId="0" borderId="0" xfId="0"/>
    <xf numFmtId="0" fontId="8" fillId="0" borderId="0" xfId="0" applyFont="1"/>
    <xf numFmtId="0" fontId="6" fillId="0" borderId="0" xfId="0" applyFont="1"/>
    <xf numFmtId="0" fontId="6" fillId="0" borderId="0" xfId="0" applyFont="1" applyAlignment="1">
      <alignment horizontal="right"/>
    </xf>
    <xf numFmtId="0" fontId="6" fillId="2" borderId="0" xfId="0" applyFont="1" applyFill="1"/>
    <xf numFmtId="0" fontId="6" fillId="2" borderId="1" xfId="0" applyFont="1" applyFill="1" applyBorder="1"/>
    <xf numFmtId="166" fontId="6" fillId="0" borderId="0" xfId="0" applyNumberFormat="1" applyFont="1" applyAlignment="1">
      <alignment horizontal="center"/>
    </xf>
    <xf numFmtId="49" fontId="9" fillId="0" borderId="0" xfId="0" applyNumberFormat="1" applyFont="1" applyAlignment="1">
      <alignment horizontal="left"/>
    </xf>
    <xf numFmtId="49" fontId="8" fillId="0" borderId="0" xfId="0" applyNumberFormat="1" applyFont="1" applyAlignment="1">
      <alignment horizontal="center"/>
    </xf>
    <xf numFmtId="49" fontId="8" fillId="0" borderId="0" xfId="0" applyNumberFormat="1" applyFont="1" applyAlignment="1">
      <alignment horizontal="left"/>
    </xf>
    <xf numFmtId="165" fontId="6" fillId="0" borderId="0" xfId="0" applyNumberFormat="1" applyFont="1" applyAlignment="1">
      <alignment horizontal="center"/>
    </xf>
    <xf numFmtId="0" fontId="6" fillId="0" borderId="0" xfId="0" applyNumberFormat="1" applyFont="1" applyAlignment="1">
      <alignment horizontal="center"/>
    </xf>
    <xf numFmtId="167" fontId="6" fillId="0" borderId="0" xfId="0" applyNumberFormat="1" applyFont="1" applyAlignment="1">
      <alignment horizontal="center"/>
    </xf>
    <xf numFmtId="0" fontId="6" fillId="0" borderId="0" xfId="0" applyFont="1" applyAlignment="1">
      <alignment horizontal="center"/>
    </xf>
    <xf numFmtId="164" fontId="6" fillId="3" borderId="0" xfId="0" applyNumberFormat="1" applyFont="1" applyFill="1"/>
    <xf numFmtId="0" fontId="6" fillId="0" borderId="0" xfId="0" applyFont="1" applyFill="1" applyBorder="1" applyAlignment="1">
      <alignment horizontal="right"/>
    </xf>
    <xf numFmtId="0" fontId="6" fillId="0" borderId="0" xfId="0" applyFont="1" applyFill="1" applyBorder="1"/>
    <xf numFmtId="164" fontId="6" fillId="0" borderId="0" xfId="0" applyNumberFormat="1" applyFont="1" applyFill="1" applyBorder="1"/>
    <xf numFmtId="0" fontId="0" fillId="0" borderId="0" xfId="0" applyAlignment="1">
      <alignment horizontal="left"/>
    </xf>
    <xf numFmtId="0" fontId="10" fillId="0" borderId="0" xfId="0" applyFont="1" applyAlignment="1">
      <alignment horizontal="left"/>
    </xf>
    <xf numFmtId="0" fontId="12" fillId="4" borderId="0" xfId="0" applyFont="1" applyFill="1" applyAlignment="1">
      <alignment horizontal="right"/>
    </xf>
    <xf numFmtId="0" fontId="11" fillId="4" borderId="0" xfId="0" applyFont="1" applyFill="1" applyAlignment="1">
      <alignment horizontal="right"/>
    </xf>
    <xf numFmtId="0" fontId="11" fillId="4" borderId="4" xfId="0" applyFont="1" applyFill="1" applyBorder="1" applyAlignment="1">
      <alignment horizontal="right"/>
    </xf>
    <xf numFmtId="0" fontId="5" fillId="4" borderId="0" xfId="0" applyFont="1" applyFill="1" applyAlignment="1">
      <alignment horizontal="left"/>
    </xf>
    <xf numFmtId="0" fontId="5" fillId="4" borderId="4" xfId="0" applyFont="1" applyFill="1" applyBorder="1" applyAlignment="1">
      <alignment horizontal="left"/>
    </xf>
    <xf numFmtId="49" fontId="13" fillId="0" borderId="0" xfId="0" applyNumberFormat="1" applyFont="1" applyAlignment="1">
      <alignment horizontal="left"/>
    </xf>
    <xf numFmtId="49" fontId="13" fillId="0" borderId="2" xfId="0" applyNumberFormat="1" applyFont="1" applyBorder="1" applyAlignment="1">
      <alignment horizontal="left"/>
    </xf>
    <xf numFmtId="49" fontId="11" fillId="0" borderId="0" xfId="0" applyNumberFormat="1" applyFont="1" applyAlignment="1">
      <alignment horizontal="left"/>
    </xf>
    <xf numFmtId="0" fontId="5" fillId="0" borderId="0" xfId="0" applyFont="1"/>
    <xf numFmtId="49" fontId="11" fillId="0" borderId="0" xfId="0" applyNumberFormat="1" applyFont="1" applyAlignment="1">
      <alignment horizontal="center"/>
    </xf>
    <xf numFmtId="49" fontId="11" fillId="0" borderId="2" xfId="0" applyNumberFormat="1" applyFont="1" applyBorder="1" applyAlignment="1">
      <alignment horizontal="center"/>
    </xf>
    <xf numFmtId="49" fontId="13" fillId="0" borderId="3" xfId="0" applyNumberFormat="1" applyFont="1" applyFill="1" applyBorder="1" applyAlignment="1">
      <alignment horizontal="left"/>
    </xf>
    <xf numFmtId="49" fontId="11" fillId="0" borderId="3" xfId="0" applyNumberFormat="1" applyFont="1" applyFill="1" applyBorder="1" applyAlignment="1">
      <alignment horizontal="center"/>
    </xf>
    <xf numFmtId="49" fontId="11" fillId="0" borderId="0" xfId="0" applyNumberFormat="1" applyFont="1" applyAlignment="1">
      <alignment horizontal="center" vertical="center"/>
    </xf>
    <xf numFmtId="0" fontId="5" fillId="0" borderId="2" xfId="0" applyFont="1" applyBorder="1" applyAlignment="1">
      <alignment horizontal="center" vertical="center"/>
    </xf>
    <xf numFmtId="49" fontId="11" fillId="0" borderId="0" xfId="0" applyNumberFormat="1" applyFont="1" applyAlignment="1">
      <alignment horizontal="center"/>
    </xf>
    <xf numFmtId="0" fontId="5" fillId="0" borderId="3"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ILE1 vs DLH1 of Data Set #1</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[0]!ST_DLH1</c:f>
              <c:numCache>
                <c:formatCode>General</c:formatCode>
                <c:ptCount val="6"/>
                <c:pt idx="0">
                  <c:v>20</c:v>
                </c:pt>
                <c:pt idx="1">
                  <c:v>25</c:v>
                </c:pt>
                <c:pt idx="2">
                  <c:v>22</c:v>
                </c:pt>
                <c:pt idx="3">
                  <c:v>23</c:v>
                </c:pt>
                <c:pt idx="4">
                  <c:v>20</c:v>
                </c:pt>
                <c:pt idx="5">
                  <c:v>19</c:v>
                </c:pt>
              </c:numCache>
            </c:numRef>
          </c:xVal>
          <c:yVal>
            <c:numRef>
              <c:f>[0]!ST_ILE1</c:f>
              <c:numCache>
                <c:formatCode>0.0</c:formatCode>
                <c:ptCount val="6"/>
                <c:pt idx="0">
                  <c:v>361</c:v>
                </c:pt>
                <c:pt idx="1">
                  <c:v>400</c:v>
                </c:pt>
                <c:pt idx="2">
                  <c:v>376</c:v>
                </c:pt>
                <c:pt idx="3">
                  <c:v>384</c:v>
                </c:pt>
                <c:pt idx="4">
                  <c:v>361</c:v>
                </c:pt>
                <c:pt idx="5">
                  <c:v>360</c:v>
                </c:pt>
              </c:numCache>
            </c:numRef>
          </c:yVal>
          <c:smooth val="0"/>
        </c:ser>
        <c:dLbls>
          <c:showLegendKey val="0"/>
          <c:showVal val="0"/>
          <c:showCatName val="0"/>
          <c:showSerName val="0"/>
          <c:showPercent val="0"/>
          <c:showBubbleSize val="0"/>
        </c:dLbls>
        <c:axId val="688422656"/>
        <c:axId val="656185248"/>
      </c:scatterChart>
      <c:valAx>
        <c:axId val="688422656"/>
        <c:scaling>
          <c:orientation val="minMax"/>
        </c:scaling>
        <c:delete val="0"/>
        <c:axPos val="b"/>
        <c:title>
          <c:tx>
            <c:rich>
              <a:bodyPr/>
              <a:lstStyle/>
              <a:p>
                <a:pPr>
                  <a:defRPr sz="800" b="0"/>
                </a:pPr>
                <a:r>
                  <a:rPr lang="en-US"/>
                  <a:t>DLH1 / Data Set #1</a:t>
                </a:r>
              </a:p>
            </c:rich>
          </c:tx>
          <c:layout/>
          <c:overlay val="0"/>
        </c:title>
        <c:numFmt formatCode="General" sourceLinked="0"/>
        <c:majorTickMark val="out"/>
        <c:minorTickMark val="none"/>
        <c:tickLblPos val="nextTo"/>
        <c:txPr>
          <a:bodyPr/>
          <a:lstStyle/>
          <a:p>
            <a:pPr>
              <a:defRPr sz="800" b="0"/>
            </a:pPr>
            <a:endParaRPr lang="en-US"/>
          </a:p>
        </c:txPr>
        <c:crossAx val="656185248"/>
        <c:crosses val="autoZero"/>
        <c:crossBetween val="midCat"/>
      </c:valAx>
      <c:valAx>
        <c:axId val="656185248"/>
        <c:scaling>
          <c:orientation val="minMax"/>
        </c:scaling>
        <c:delete val="0"/>
        <c:axPos val="l"/>
        <c:title>
          <c:tx>
            <c:rich>
              <a:bodyPr/>
              <a:lstStyle/>
              <a:p>
                <a:pPr>
                  <a:defRPr sz="800" b="0"/>
                </a:pPr>
                <a:r>
                  <a:rPr lang="en-US"/>
                  <a:t>ILE1 / Data Set #1</a:t>
                </a:r>
              </a:p>
            </c:rich>
          </c:tx>
          <c:layout/>
          <c:overlay val="0"/>
        </c:title>
        <c:numFmt formatCode="General" sourceLinked="0"/>
        <c:majorTickMark val="out"/>
        <c:minorTickMark val="none"/>
        <c:tickLblPos val="nextTo"/>
        <c:txPr>
          <a:bodyPr/>
          <a:lstStyle/>
          <a:p>
            <a:pPr>
              <a:defRPr sz="800" b="0"/>
            </a:pPr>
            <a:endParaRPr lang="en-US"/>
          </a:p>
        </c:txPr>
        <c:crossAx val="688422656"/>
        <c:crosses val="autoZero"/>
        <c:crossBetween val="midCat"/>
      </c:valAx>
    </c:plotArea>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ILE2 vs DLH2 of Data Set #2</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[0]!ST_DLH2</c:f>
              <c:numCache>
                <c:formatCode>General</c:formatCode>
                <c:ptCount val="6"/>
                <c:pt idx="0">
                  <c:v>24</c:v>
                </c:pt>
                <c:pt idx="1">
                  <c:v>28</c:v>
                </c:pt>
                <c:pt idx="2">
                  <c:v>26</c:v>
                </c:pt>
                <c:pt idx="3">
                  <c:v>29</c:v>
                </c:pt>
                <c:pt idx="4">
                  <c:v>27</c:v>
                </c:pt>
                <c:pt idx="5">
                  <c:v>25</c:v>
                </c:pt>
              </c:numCache>
            </c:numRef>
          </c:xVal>
          <c:yVal>
            <c:numRef>
              <c:f>[0]!ST_ILE2</c:f>
              <c:numCache>
                <c:formatCode>0.0</c:formatCode>
                <c:ptCount val="6"/>
                <c:pt idx="0">
                  <c:v>427.2</c:v>
                </c:pt>
                <c:pt idx="1">
                  <c:v>458.4</c:v>
                </c:pt>
                <c:pt idx="2">
                  <c:v>450.8</c:v>
                </c:pt>
                <c:pt idx="3">
                  <c:v>475.2</c:v>
                </c:pt>
                <c:pt idx="4">
                  <c:v>462.6</c:v>
                </c:pt>
                <c:pt idx="5">
                  <c:v>445</c:v>
                </c:pt>
              </c:numCache>
            </c:numRef>
          </c:yVal>
          <c:smooth val="0"/>
        </c:ser>
        <c:dLbls>
          <c:showLegendKey val="0"/>
          <c:showVal val="0"/>
          <c:showCatName val="0"/>
          <c:showSerName val="0"/>
          <c:showPercent val="0"/>
          <c:showBubbleSize val="0"/>
        </c:dLbls>
        <c:axId val="656179368"/>
        <c:axId val="656179760"/>
      </c:scatterChart>
      <c:valAx>
        <c:axId val="656179368"/>
        <c:scaling>
          <c:orientation val="minMax"/>
        </c:scaling>
        <c:delete val="0"/>
        <c:axPos val="b"/>
        <c:title>
          <c:tx>
            <c:rich>
              <a:bodyPr/>
              <a:lstStyle/>
              <a:p>
                <a:pPr>
                  <a:defRPr sz="800" b="0"/>
                </a:pPr>
                <a:r>
                  <a:rPr lang="en-US"/>
                  <a:t>DLH2 / Data Set #2</a:t>
                </a:r>
              </a:p>
            </c:rich>
          </c:tx>
          <c:layout/>
          <c:overlay val="0"/>
        </c:title>
        <c:numFmt formatCode="General" sourceLinked="0"/>
        <c:majorTickMark val="out"/>
        <c:minorTickMark val="none"/>
        <c:tickLblPos val="nextTo"/>
        <c:txPr>
          <a:bodyPr/>
          <a:lstStyle/>
          <a:p>
            <a:pPr>
              <a:defRPr sz="800" b="0"/>
            </a:pPr>
            <a:endParaRPr lang="en-US"/>
          </a:p>
        </c:txPr>
        <c:crossAx val="656179760"/>
        <c:crosses val="autoZero"/>
        <c:crossBetween val="midCat"/>
      </c:valAx>
      <c:valAx>
        <c:axId val="656179760"/>
        <c:scaling>
          <c:orientation val="minMax"/>
        </c:scaling>
        <c:delete val="0"/>
        <c:axPos val="l"/>
        <c:title>
          <c:tx>
            <c:rich>
              <a:bodyPr/>
              <a:lstStyle/>
              <a:p>
                <a:pPr>
                  <a:defRPr sz="800" b="0"/>
                </a:pPr>
                <a:r>
                  <a:rPr lang="en-US"/>
                  <a:t>ILE2 / Data Set #2</a:t>
                </a:r>
              </a:p>
            </c:rich>
          </c:tx>
          <c:layout/>
          <c:overlay val="0"/>
        </c:title>
        <c:numFmt formatCode="General" sourceLinked="0"/>
        <c:majorTickMark val="out"/>
        <c:minorTickMark val="none"/>
        <c:tickLblPos val="nextTo"/>
        <c:txPr>
          <a:bodyPr/>
          <a:lstStyle/>
          <a:p>
            <a:pPr>
              <a:defRPr sz="800" b="0"/>
            </a:pPr>
            <a:endParaRPr lang="en-US"/>
          </a:p>
        </c:txPr>
        <c:crossAx val="656179368"/>
        <c:crosses val="autoZero"/>
        <c:crossBetween val="midCat"/>
      </c:valAx>
    </c:plotArea>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ILE3 vs DLH3 of Data Set #3</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[0]!ST_DLH3</c:f>
              <c:numCache>
                <c:formatCode>General</c:formatCode>
                <c:ptCount val="6"/>
                <c:pt idx="0">
                  <c:v>28</c:v>
                </c:pt>
                <c:pt idx="1">
                  <c:v>32</c:v>
                </c:pt>
                <c:pt idx="2">
                  <c:v>35</c:v>
                </c:pt>
                <c:pt idx="3">
                  <c:v>34</c:v>
                </c:pt>
                <c:pt idx="4">
                  <c:v>30</c:v>
                </c:pt>
                <c:pt idx="5">
                  <c:v>36</c:v>
                </c:pt>
              </c:numCache>
            </c:numRef>
          </c:xVal>
          <c:yVal>
            <c:numRef>
              <c:f>[0]!ST_ILE3</c:f>
              <c:numCache>
                <c:formatCode>0.0</c:formatCode>
                <c:ptCount val="6"/>
                <c:pt idx="0">
                  <c:v>511</c:v>
                </c:pt>
                <c:pt idx="1">
                  <c:v>550.79999999999995</c:v>
                </c:pt>
                <c:pt idx="2">
                  <c:v>587.79999999999995</c:v>
                </c:pt>
                <c:pt idx="3">
                  <c:v>574.1</c:v>
                </c:pt>
                <c:pt idx="4">
                  <c:v>535.4</c:v>
                </c:pt>
                <c:pt idx="5">
                  <c:v>591.5</c:v>
                </c:pt>
              </c:numCache>
            </c:numRef>
          </c:yVal>
          <c:smooth val="0"/>
        </c:ser>
        <c:dLbls>
          <c:showLegendKey val="0"/>
          <c:showVal val="0"/>
          <c:showCatName val="0"/>
          <c:showSerName val="0"/>
          <c:showPercent val="0"/>
          <c:showBubbleSize val="0"/>
        </c:dLbls>
        <c:axId val="521501216"/>
        <c:axId val="521502000"/>
      </c:scatterChart>
      <c:valAx>
        <c:axId val="521501216"/>
        <c:scaling>
          <c:orientation val="minMax"/>
        </c:scaling>
        <c:delete val="0"/>
        <c:axPos val="b"/>
        <c:title>
          <c:tx>
            <c:rich>
              <a:bodyPr/>
              <a:lstStyle/>
              <a:p>
                <a:pPr>
                  <a:defRPr sz="800" b="0"/>
                </a:pPr>
                <a:r>
                  <a:rPr lang="en-US"/>
                  <a:t>DLH3 / Data Set #3</a:t>
                </a:r>
              </a:p>
            </c:rich>
          </c:tx>
          <c:layout/>
          <c:overlay val="0"/>
        </c:title>
        <c:numFmt formatCode="General" sourceLinked="0"/>
        <c:majorTickMark val="out"/>
        <c:minorTickMark val="none"/>
        <c:tickLblPos val="nextTo"/>
        <c:txPr>
          <a:bodyPr/>
          <a:lstStyle/>
          <a:p>
            <a:pPr>
              <a:defRPr sz="800" b="0"/>
            </a:pPr>
            <a:endParaRPr lang="en-US"/>
          </a:p>
        </c:txPr>
        <c:crossAx val="521502000"/>
        <c:crosses val="autoZero"/>
        <c:crossBetween val="midCat"/>
      </c:valAx>
      <c:valAx>
        <c:axId val="521502000"/>
        <c:scaling>
          <c:orientation val="minMax"/>
        </c:scaling>
        <c:delete val="0"/>
        <c:axPos val="l"/>
        <c:title>
          <c:tx>
            <c:rich>
              <a:bodyPr/>
              <a:lstStyle/>
              <a:p>
                <a:pPr>
                  <a:defRPr sz="800" b="0"/>
                </a:pPr>
                <a:r>
                  <a:rPr lang="en-US"/>
                  <a:t>ILE3 / Data Set #3</a:t>
                </a:r>
              </a:p>
            </c:rich>
          </c:tx>
          <c:layout/>
          <c:overlay val="0"/>
        </c:title>
        <c:numFmt formatCode="General" sourceLinked="0"/>
        <c:majorTickMark val="out"/>
        <c:minorTickMark val="none"/>
        <c:tickLblPos val="nextTo"/>
        <c:txPr>
          <a:bodyPr/>
          <a:lstStyle/>
          <a:p>
            <a:pPr>
              <a:defRPr sz="800" b="0"/>
            </a:pPr>
            <a:endParaRPr lang="en-US"/>
          </a:p>
        </c:txPr>
        <c:crossAx val="521501216"/>
        <c:crosses val="autoZero"/>
        <c:crossBetween val="midCat"/>
      </c:valAx>
    </c:plotArea>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Fit vs ILE</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'Regression part b'!$B$44:$B$61</c:f>
              <c:numCache>
                <c:formatCode>General</c:formatCode>
                <c:ptCount val="18"/>
                <c:pt idx="0">
                  <c:v>361</c:v>
                </c:pt>
                <c:pt idx="1">
                  <c:v>400</c:v>
                </c:pt>
                <c:pt idx="2">
                  <c:v>376</c:v>
                </c:pt>
                <c:pt idx="3">
                  <c:v>384</c:v>
                </c:pt>
                <c:pt idx="4">
                  <c:v>361</c:v>
                </c:pt>
                <c:pt idx="5">
                  <c:v>360</c:v>
                </c:pt>
                <c:pt idx="6">
                  <c:v>427.2</c:v>
                </c:pt>
                <c:pt idx="7">
                  <c:v>458.4</c:v>
                </c:pt>
                <c:pt idx="8">
                  <c:v>450.8</c:v>
                </c:pt>
                <c:pt idx="9">
                  <c:v>475.2</c:v>
                </c:pt>
                <c:pt idx="10">
                  <c:v>462.6</c:v>
                </c:pt>
                <c:pt idx="11">
                  <c:v>445</c:v>
                </c:pt>
                <c:pt idx="12">
                  <c:v>511</c:v>
                </c:pt>
                <c:pt idx="13">
                  <c:v>550.79999999999995</c:v>
                </c:pt>
                <c:pt idx="14">
                  <c:v>587.79999999999995</c:v>
                </c:pt>
                <c:pt idx="15">
                  <c:v>574.1</c:v>
                </c:pt>
                <c:pt idx="16">
                  <c:v>535.4</c:v>
                </c:pt>
                <c:pt idx="17">
                  <c:v>591.5</c:v>
                </c:pt>
              </c:numCache>
            </c:numRef>
          </c:xVal>
          <c:yVal>
            <c:numRef>
              <c:f>'Regression part b'!$C$44:$C$61</c:f>
              <c:numCache>
                <c:formatCode>General</c:formatCode>
                <c:ptCount val="18"/>
                <c:pt idx="0">
                  <c:v>357.46248624862596</c:v>
                </c:pt>
                <c:pt idx="1">
                  <c:v>433.78261826182774</c:v>
                </c:pt>
                <c:pt idx="2">
                  <c:v>387.99053905390667</c:v>
                </c:pt>
                <c:pt idx="3">
                  <c:v>403.25456545654703</c:v>
                </c:pt>
                <c:pt idx="4">
                  <c:v>357.46248624862596</c:v>
                </c:pt>
                <c:pt idx="5">
                  <c:v>342.19845984598561</c:v>
                </c:pt>
                <c:pt idx="6">
                  <c:v>418.51859185918738</c:v>
                </c:pt>
                <c:pt idx="7">
                  <c:v>479.5746974697488</c:v>
                </c:pt>
                <c:pt idx="8">
                  <c:v>449.04664466446809</c:v>
                </c:pt>
                <c:pt idx="9">
                  <c:v>494.83872387238915</c:v>
                </c:pt>
                <c:pt idx="10">
                  <c:v>464.31067106710844</c:v>
                </c:pt>
                <c:pt idx="11">
                  <c:v>433.78261826182774</c:v>
                </c:pt>
                <c:pt idx="12">
                  <c:v>479.5746974697488</c:v>
                </c:pt>
                <c:pt idx="13">
                  <c:v>540.63080308031022</c:v>
                </c:pt>
                <c:pt idx="14">
                  <c:v>586.42288228823122</c:v>
                </c:pt>
                <c:pt idx="15">
                  <c:v>571.15885588559092</c:v>
                </c:pt>
                <c:pt idx="16">
                  <c:v>510.10275027502951</c:v>
                </c:pt>
                <c:pt idx="17">
                  <c:v>601.68690869087163</c:v>
                </c:pt>
              </c:numCache>
            </c:numRef>
          </c:yVal>
          <c:smooth val="0"/>
        </c:ser>
        <c:dLbls>
          <c:showLegendKey val="0"/>
          <c:showVal val="0"/>
          <c:showCatName val="0"/>
          <c:showSerName val="0"/>
          <c:showPercent val="0"/>
          <c:showBubbleSize val="0"/>
        </c:dLbls>
        <c:axId val="526071248"/>
        <c:axId val="699129904"/>
      </c:scatterChart>
      <c:valAx>
        <c:axId val="526071248"/>
        <c:scaling>
          <c:orientation val="minMax"/>
        </c:scaling>
        <c:delete val="0"/>
        <c:axPos val="b"/>
        <c:title>
          <c:tx>
            <c:rich>
              <a:bodyPr/>
              <a:lstStyle/>
              <a:p>
                <a:pPr>
                  <a:defRPr sz="800" b="0"/>
                </a:pPr>
                <a:r>
                  <a:rPr lang="en-US"/>
                  <a:t>ILE</a:t>
                </a:r>
              </a:p>
            </c:rich>
          </c:tx>
          <c:layout/>
          <c:overlay val="0"/>
        </c:title>
        <c:numFmt formatCode="0.0" sourceLinked="0"/>
        <c:majorTickMark val="out"/>
        <c:minorTickMark val="none"/>
        <c:tickLblPos val="nextTo"/>
        <c:txPr>
          <a:bodyPr/>
          <a:lstStyle/>
          <a:p>
            <a:pPr>
              <a:defRPr sz="800" b="0"/>
            </a:pPr>
            <a:endParaRPr lang="en-US"/>
          </a:p>
        </c:txPr>
        <c:crossAx val="699129904"/>
        <c:crosses val="autoZero"/>
        <c:crossBetween val="midCat"/>
      </c:valAx>
      <c:valAx>
        <c:axId val="699129904"/>
        <c:scaling>
          <c:orientation val="minMax"/>
        </c:scaling>
        <c:delete val="0"/>
        <c:axPos val="l"/>
        <c:title>
          <c:tx>
            <c:rich>
              <a:bodyPr/>
              <a:lstStyle/>
              <a:p>
                <a:pPr>
                  <a:defRPr sz="800" b="0"/>
                </a:pPr>
                <a:r>
                  <a:rPr lang="en-US"/>
                  <a:t>Fit</a:t>
                </a:r>
              </a:p>
            </c:rich>
          </c:tx>
          <c:layout/>
          <c:overlay val="0"/>
        </c:title>
        <c:numFmt formatCode="0.0" sourceLinked="0"/>
        <c:majorTickMark val="out"/>
        <c:minorTickMark val="none"/>
        <c:tickLblPos val="nextTo"/>
        <c:txPr>
          <a:bodyPr/>
          <a:lstStyle/>
          <a:p>
            <a:pPr>
              <a:defRPr sz="800" b="0"/>
            </a:pPr>
            <a:endParaRPr lang="en-US"/>
          </a:p>
        </c:txPr>
        <c:crossAx val="526071248"/>
        <c:crosses val="autoZero"/>
        <c:crossBetween val="midCat"/>
      </c:valAx>
    </c:plotArea>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Fit vs AdjustedILE</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'Regression part c, d'!$B$44:$B$61</c:f>
              <c:numCache>
                <c:formatCode>General</c:formatCode>
                <c:ptCount val="18"/>
                <c:pt idx="0">
                  <c:v>361</c:v>
                </c:pt>
                <c:pt idx="1">
                  <c:v>400</c:v>
                </c:pt>
                <c:pt idx="2">
                  <c:v>376</c:v>
                </c:pt>
                <c:pt idx="3">
                  <c:v>384</c:v>
                </c:pt>
                <c:pt idx="4">
                  <c:v>361</c:v>
                </c:pt>
                <c:pt idx="5">
                  <c:v>360</c:v>
                </c:pt>
                <c:pt idx="6">
                  <c:v>388.36363636363632</c:v>
                </c:pt>
                <c:pt idx="7">
                  <c:v>416.72727272727269</c:v>
                </c:pt>
                <c:pt idx="8">
                  <c:v>409.81818181818181</c:v>
                </c:pt>
                <c:pt idx="9">
                  <c:v>431.99999999999994</c:v>
                </c:pt>
                <c:pt idx="10">
                  <c:v>420.5454545454545</c:v>
                </c:pt>
                <c:pt idx="11">
                  <c:v>404.5454545454545</c:v>
                </c:pt>
                <c:pt idx="12">
                  <c:v>422.31404958677678</c:v>
                </c:pt>
                <c:pt idx="13">
                  <c:v>455.20661157024784</c:v>
                </c:pt>
                <c:pt idx="14">
                  <c:v>485.78512396694202</c:v>
                </c:pt>
                <c:pt idx="15">
                  <c:v>474.46280991735534</c:v>
                </c:pt>
                <c:pt idx="16">
                  <c:v>442.4793388429751</c:v>
                </c:pt>
                <c:pt idx="17">
                  <c:v>488.84297520661147</c:v>
                </c:pt>
              </c:numCache>
            </c:numRef>
          </c:xVal>
          <c:yVal>
            <c:numRef>
              <c:f>'Regression part c, d'!$C$44:$C$61</c:f>
              <c:numCache>
                <c:formatCode>General</c:formatCode>
                <c:ptCount val="18"/>
                <c:pt idx="0">
                  <c:v>361.19890170835151</c:v>
                </c:pt>
                <c:pt idx="1">
                  <c:v>401.09770977097628</c:v>
                </c:pt>
                <c:pt idx="2">
                  <c:v>377.15842493340142</c:v>
                </c:pt>
                <c:pt idx="3">
                  <c:v>385.13818654592637</c:v>
                </c:pt>
                <c:pt idx="4">
                  <c:v>361.19890170835151</c:v>
                </c:pt>
                <c:pt idx="5">
                  <c:v>353.21914009582656</c:v>
                </c:pt>
                <c:pt idx="6">
                  <c:v>393.11794815845133</c:v>
                </c:pt>
                <c:pt idx="7">
                  <c:v>425.03699460855114</c:v>
                </c:pt>
                <c:pt idx="8">
                  <c:v>409.07747138350123</c:v>
                </c:pt>
                <c:pt idx="9">
                  <c:v>433.01675622107609</c:v>
                </c:pt>
                <c:pt idx="10">
                  <c:v>417.05723299602619</c:v>
                </c:pt>
                <c:pt idx="11">
                  <c:v>401.09770977097628</c:v>
                </c:pt>
                <c:pt idx="12">
                  <c:v>425.03699460855114</c:v>
                </c:pt>
                <c:pt idx="13">
                  <c:v>456.95604105865095</c:v>
                </c:pt>
                <c:pt idx="14">
                  <c:v>480.89532589622581</c:v>
                </c:pt>
                <c:pt idx="15">
                  <c:v>472.91556428370086</c:v>
                </c:pt>
                <c:pt idx="16">
                  <c:v>440.99651783360105</c:v>
                </c:pt>
                <c:pt idx="17">
                  <c:v>488.87508750875077</c:v>
                </c:pt>
              </c:numCache>
            </c:numRef>
          </c:yVal>
          <c:smooth val="0"/>
        </c:ser>
        <c:dLbls>
          <c:showLegendKey val="0"/>
          <c:showVal val="0"/>
          <c:showCatName val="0"/>
          <c:showSerName val="0"/>
          <c:showPercent val="0"/>
          <c:showBubbleSize val="0"/>
        </c:dLbls>
        <c:axId val="402195272"/>
        <c:axId val="647704240"/>
      </c:scatterChart>
      <c:valAx>
        <c:axId val="402195272"/>
        <c:scaling>
          <c:orientation val="minMax"/>
        </c:scaling>
        <c:delete val="0"/>
        <c:axPos val="b"/>
        <c:title>
          <c:tx>
            <c:rich>
              <a:bodyPr/>
              <a:lstStyle/>
              <a:p>
                <a:pPr>
                  <a:defRPr sz="800" b="0"/>
                </a:pPr>
                <a:r>
                  <a:rPr lang="en-US"/>
                  <a:t>AdjustedILE</a:t>
                </a:r>
              </a:p>
            </c:rich>
          </c:tx>
          <c:layout/>
          <c:overlay val="0"/>
        </c:title>
        <c:numFmt formatCode="0.0" sourceLinked="0"/>
        <c:majorTickMark val="out"/>
        <c:minorTickMark val="none"/>
        <c:tickLblPos val="nextTo"/>
        <c:txPr>
          <a:bodyPr/>
          <a:lstStyle/>
          <a:p>
            <a:pPr>
              <a:defRPr sz="800" b="0"/>
            </a:pPr>
            <a:endParaRPr lang="en-US"/>
          </a:p>
        </c:txPr>
        <c:crossAx val="647704240"/>
        <c:crosses val="autoZero"/>
        <c:crossBetween val="midCat"/>
      </c:valAx>
      <c:valAx>
        <c:axId val="647704240"/>
        <c:scaling>
          <c:orientation val="minMax"/>
        </c:scaling>
        <c:delete val="0"/>
        <c:axPos val="l"/>
        <c:title>
          <c:tx>
            <c:rich>
              <a:bodyPr/>
              <a:lstStyle/>
              <a:p>
                <a:pPr>
                  <a:defRPr sz="800" b="0"/>
                </a:pPr>
                <a:r>
                  <a:rPr lang="en-US"/>
                  <a:t>Fit</a:t>
                </a:r>
              </a:p>
            </c:rich>
          </c:tx>
          <c:layout/>
          <c:overlay val="0"/>
        </c:title>
        <c:numFmt formatCode="0.0" sourceLinked="0"/>
        <c:majorTickMark val="out"/>
        <c:minorTickMark val="none"/>
        <c:tickLblPos val="nextTo"/>
        <c:txPr>
          <a:bodyPr/>
          <a:lstStyle/>
          <a:p>
            <a:pPr>
              <a:defRPr sz="800" b="0"/>
            </a:pPr>
            <a:endParaRPr lang="en-US"/>
          </a:p>
        </c:txPr>
        <c:crossAx val="402195272"/>
        <c:crosses val="autoZero"/>
        <c:crossBetween val="midCat"/>
      </c:valAx>
    </c:plotArea>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4</xdr:col>
      <xdr:colOff>666750</xdr:colOff>
      <xdr:row>25</xdr:row>
      <xdr:rowOff>98425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29</xdr:row>
      <xdr:rowOff>0</xdr:rowOff>
    </xdr:from>
    <xdr:to>
      <xdr:col>4</xdr:col>
      <xdr:colOff>666750</xdr:colOff>
      <xdr:row>48</xdr:row>
      <xdr:rowOff>98425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12700</xdr:colOff>
      <xdr:row>6</xdr:row>
      <xdr:rowOff>0</xdr:rowOff>
    </xdr:from>
    <xdr:to>
      <xdr:col>12</xdr:col>
      <xdr:colOff>600075</xdr:colOff>
      <xdr:row>25</xdr:row>
      <xdr:rowOff>98425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457200</xdr:colOff>
      <xdr:row>29</xdr:row>
      <xdr:rowOff>123825</xdr:rowOff>
    </xdr:from>
    <xdr:to>
      <xdr:col>9</xdr:col>
      <xdr:colOff>553084</xdr:colOff>
      <xdr:row>37</xdr:row>
      <xdr:rowOff>9525</xdr:rowOff>
    </xdr:to>
    <xdr:sp macro="" textlink="">
      <xdr:nvSpPr>
        <xdr:cNvPr id="9" name="TextBox 8"/>
        <xdr:cNvSpPr txBox="1"/>
      </xdr:nvSpPr>
      <xdr:spPr>
        <a:xfrm>
          <a:off x="6324600" y="5057775"/>
          <a:ext cx="2639059" cy="1181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Part a: All of these scatterplots show linear relationships. The regressions appear on the next sheet. They are all good fits, with the slope term increasing from one six-month period to the next.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9</xdr:row>
      <xdr:rowOff>82550</xdr:rowOff>
    </xdr:from>
    <xdr:to>
      <xdr:col>10</xdr:col>
      <xdr:colOff>804545</xdr:colOff>
      <xdr:row>16</xdr:row>
      <xdr:rowOff>66675</xdr:rowOff>
    </xdr:to>
    <xdr:sp macro="" textlink="">
      <xdr:nvSpPr>
        <xdr:cNvPr id="4" name="TextBox 3"/>
        <xdr:cNvSpPr txBox="1"/>
      </xdr:nvSpPr>
      <xdr:spPr>
        <a:xfrm>
          <a:off x="7639050" y="1749425"/>
          <a:ext cx="2490470" cy="11176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looks pretty good, but look at the strange pattern in the actual versus fitted values. Also, the coefficient of DLH is much higher than in any of the regressions in part a.</a:t>
          </a:r>
        </a:p>
      </xdr:txBody>
    </xdr:sp>
    <xdr:clientData/>
  </xdr:twoCellAnchor>
  <xdr:twoCellAnchor editAs="oneCell">
    <xdr:from>
      <xdr:col>0</xdr:col>
      <xdr:colOff>12700</xdr:colOff>
      <xdr:row>20</xdr:row>
      <xdr:rowOff>0</xdr:rowOff>
    </xdr:from>
    <xdr:to>
      <xdr:col>4</xdr:col>
      <xdr:colOff>600075</xdr:colOff>
      <xdr:row>39</xdr:row>
      <xdr:rowOff>98425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571500</xdr:colOff>
      <xdr:row>6</xdr:row>
      <xdr:rowOff>149225</xdr:rowOff>
    </xdr:from>
    <xdr:to>
      <xdr:col>10</xdr:col>
      <xdr:colOff>313054</xdr:colOff>
      <xdr:row>12</xdr:row>
      <xdr:rowOff>142875</xdr:rowOff>
    </xdr:to>
    <xdr:sp macro="" textlink="">
      <xdr:nvSpPr>
        <xdr:cNvPr id="6" name="TextBox 5"/>
        <xdr:cNvSpPr txBox="1"/>
      </xdr:nvSpPr>
      <xdr:spPr>
        <a:xfrm>
          <a:off x="7353300" y="1330325"/>
          <a:ext cx="2284729" cy="9652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 only is the R-square much higher, but the plot of actual versus fitted values on the next sheet is closer to a straight line.</a:t>
          </a:r>
        </a:p>
      </xdr:txBody>
    </xdr:sp>
    <xdr:clientData/>
  </xdr:twoCellAnchor>
  <xdr:twoCellAnchor>
    <xdr:from>
      <xdr:col>7</xdr:col>
      <xdr:colOff>657225</xdr:colOff>
      <xdr:row>19</xdr:row>
      <xdr:rowOff>85724</xdr:rowOff>
    </xdr:from>
    <xdr:to>
      <xdr:col>10</xdr:col>
      <xdr:colOff>247650</xdr:colOff>
      <xdr:row>24</xdr:row>
      <xdr:rowOff>123824</xdr:rowOff>
    </xdr:to>
    <xdr:sp macro="" textlink="">
      <xdr:nvSpPr>
        <xdr:cNvPr id="7" name="TextBox 6"/>
        <xdr:cNvSpPr txBox="1"/>
      </xdr:nvSpPr>
      <xdr:spPr>
        <a:xfrm>
          <a:off x="7439025" y="3371849"/>
          <a:ext cx="2133600" cy="8477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Use the equation on this sheet to predict the inflation-adjusted ILE, then adjust it for the two price increases.</a:t>
          </a:r>
        </a:p>
      </xdr:txBody>
    </xdr:sp>
    <xdr:clientData/>
  </xdr:twoCellAnchor>
  <xdr:twoCellAnchor>
    <xdr:from>
      <xdr:col>7</xdr:col>
      <xdr:colOff>482601</xdr:colOff>
      <xdr:row>31</xdr:row>
      <xdr:rowOff>111125</xdr:rowOff>
    </xdr:from>
    <xdr:to>
      <xdr:col>11</xdr:col>
      <xdr:colOff>190501</xdr:colOff>
      <xdr:row>38</xdr:row>
      <xdr:rowOff>142875</xdr:rowOff>
    </xdr:to>
    <xdr:sp macro="" textlink="">
      <xdr:nvSpPr>
        <xdr:cNvPr id="8" name="TextBox 7"/>
        <xdr:cNvSpPr txBox="1"/>
      </xdr:nvSpPr>
      <xdr:spPr>
        <a:xfrm>
          <a:off x="7264401" y="5340350"/>
          <a:ext cx="3098800" cy="11652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Part d: The moral of the story is that a single equation doesn't do a good job when the data in different periods are price-adjusted.  However, if we adjust for this inflation, as in part c and then run the regression, we can get very good results.</a:t>
          </a:r>
        </a:p>
      </xdr:txBody>
    </xdr:sp>
    <xdr:clientData/>
  </xdr:twoCellAnchor>
  <xdr:twoCellAnchor editAs="oneCell">
    <xdr:from>
      <xdr:col>0</xdr:col>
      <xdr:colOff>12700</xdr:colOff>
      <xdr:row>20</xdr:row>
      <xdr:rowOff>0</xdr:rowOff>
    </xdr:from>
    <xdr:to>
      <xdr:col>4</xdr:col>
      <xdr:colOff>600075</xdr:colOff>
      <xdr:row>39</xdr:row>
      <xdr:rowOff>98425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9"/>
  <sheetViews>
    <sheetView tabSelected="1" workbookViewId="0"/>
  </sheetViews>
  <sheetFormatPr defaultRowHeight="15" x14ac:dyDescent="0.25"/>
  <cols>
    <col min="1" max="3" width="9.140625" style="2"/>
    <col min="4" max="4" width="11" style="2" customWidth="1"/>
    <col min="5" max="16384" width="9.140625" style="2"/>
  </cols>
  <sheetData>
    <row r="1" spans="1:16" x14ac:dyDescent="0.25">
      <c r="A1" s="15" t="s">
        <v>0</v>
      </c>
      <c r="B1" s="15" t="s">
        <v>1</v>
      </c>
      <c r="C1" s="15" t="s">
        <v>2</v>
      </c>
      <c r="D1" s="15" t="s">
        <v>18</v>
      </c>
      <c r="E1" s="3"/>
      <c r="F1" s="15" t="s">
        <v>3</v>
      </c>
      <c r="G1" s="15" t="s">
        <v>4</v>
      </c>
      <c r="H1" s="15" t="s">
        <v>5</v>
      </c>
      <c r="J1" s="15" t="s">
        <v>6</v>
      </c>
      <c r="K1" s="15" t="s">
        <v>7</v>
      </c>
      <c r="L1" s="15" t="s">
        <v>8</v>
      </c>
      <c r="N1" s="15" t="s">
        <v>9</v>
      </c>
      <c r="O1" s="15" t="s">
        <v>10</v>
      </c>
      <c r="P1" s="15" t="s">
        <v>11</v>
      </c>
    </row>
    <row r="2" spans="1:16" x14ac:dyDescent="0.25">
      <c r="A2" s="16">
        <v>1</v>
      </c>
      <c r="B2" s="16">
        <v>20</v>
      </c>
      <c r="C2" s="17">
        <v>361</v>
      </c>
      <c r="D2" s="17">
        <f t="shared" ref="D2:D7" si="0">C2</f>
        <v>361</v>
      </c>
      <c r="F2" s="16">
        <v>1</v>
      </c>
      <c r="G2" s="16">
        <v>20</v>
      </c>
      <c r="H2" s="17">
        <v>361</v>
      </c>
      <c r="J2" s="16">
        <v>7</v>
      </c>
      <c r="K2" s="16">
        <v>24</v>
      </c>
      <c r="L2" s="17">
        <v>427.2</v>
      </c>
      <c r="N2" s="16">
        <v>13</v>
      </c>
      <c r="O2" s="16">
        <v>28</v>
      </c>
      <c r="P2" s="17">
        <v>511</v>
      </c>
    </row>
    <row r="3" spans="1:16" x14ac:dyDescent="0.25">
      <c r="A3" s="16">
        <v>2</v>
      </c>
      <c r="B3" s="16">
        <v>25</v>
      </c>
      <c r="C3" s="17">
        <v>400</v>
      </c>
      <c r="D3" s="17">
        <f t="shared" si="0"/>
        <v>400</v>
      </c>
      <c r="F3" s="16">
        <v>2</v>
      </c>
      <c r="G3" s="16">
        <v>25</v>
      </c>
      <c r="H3" s="17">
        <v>400</v>
      </c>
      <c r="J3" s="16">
        <v>8</v>
      </c>
      <c r="K3" s="16">
        <v>28</v>
      </c>
      <c r="L3" s="17">
        <v>458.4</v>
      </c>
      <c r="N3" s="16">
        <v>14</v>
      </c>
      <c r="O3" s="16">
        <v>32</v>
      </c>
      <c r="P3" s="17">
        <v>550.79999999999995</v>
      </c>
    </row>
    <row r="4" spans="1:16" x14ac:dyDescent="0.25">
      <c r="A4" s="16">
        <v>3</v>
      </c>
      <c r="B4" s="16">
        <v>22</v>
      </c>
      <c r="C4" s="17">
        <v>376</v>
      </c>
      <c r="D4" s="17">
        <f t="shared" si="0"/>
        <v>376</v>
      </c>
      <c r="F4" s="16">
        <v>3</v>
      </c>
      <c r="G4" s="16">
        <v>22</v>
      </c>
      <c r="H4" s="17">
        <v>376</v>
      </c>
      <c r="J4" s="16">
        <v>9</v>
      </c>
      <c r="K4" s="16">
        <v>26</v>
      </c>
      <c r="L4" s="17">
        <v>450.8</v>
      </c>
      <c r="N4" s="16">
        <v>15</v>
      </c>
      <c r="O4" s="16">
        <v>35</v>
      </c>
      <c r="P4" s="17">
        <v>587.79999999999995</v>
      </c>
    </row>
    <row r="5" spans="1:16" x14ac:dyDescent="0.25">
      <c r="A5" s="16">
        <v>4</v>
      </c>
      <c r="B5" s="16">
        <v>23</v>
      </c>
      <c r="C5" s="17">
        <v>384</v>
      </c>
      <c r="D5" s="17">
        <f t="shared" si="0"/>
        <v>384</v>
      </c>
      <c r="F5" s="16">
        <v>4</v>
      </c>
      <c r="G5" s="16">
        <v>23</v>
      </c>
      <c r="H5" s="17">
        <v>384</v>
      </c>
      <c r="J5" s="16">
        <v>10</v>
      </c>
      <c r="K5" s="16">
        <v>29</v>
      </c>
      <c r="L5" s="17">
        <v>475.2</v>
      </c>
      <c r="N5" s="16">
        <v>16</v>
      </c>
      <c r="O5" s="16">
        <v>34</v>
      </c>
      <c r="P5" s="17">
        <v>574.1</v>
      </c>
    </row>
    <row r="6" spans="1:16" x14ac:dyDescent="0.25">
      <c r="A6" s="16">
        <v>5</v>
      </c>
      <c r="B6" s="16">
        <v>20</v>
      </c>
      <c r="C6" s="17">
        <v>361</v>
      </c>
      <c r="D6" s="17">
        <f t="shared" si="0"/>
        <v>361</v>
      </c>
      <c r="F6" s="16">
        <v>5</v>
      </c>
      <c r="G6" s="16">
        <v>20</v>
      </c>
      <c r="H6" s="17">
        <v>361</v>
      </c>
      <c r="J6" s="16">
        <v>11</v>
      </c>
      <c r="K6" s="16">
        <v>27</v>
      </c>
      <c r="L6" s="17">
        <v>462.6</v>
      </c>
      <c r="N6" s="16">
        <v>17</v>
      </c>
      <c r="O6" s="16">
        <v>30</v>
      </c>
      <c r="P6" s="17">
        <v>535.4</v>
      </c>
    </row>
    <row r="7" spans="1:16" x14ac:dyDescent="0.25">
      <c r="A7" s="16">
        <v>6</v>
      </c>
      <c r="B7" s="16">
        <v>19</v>
      </c>
      <c r="C7" s="17">
        <v>360</v>
      </c>
      <c r="D7" s="17">
        <f t="shared" si="0"/>
        <v>360</v>
      </c>
      <c r="F7" s="16">
        <v>6</v>
      </c>
      <c r="G7" s="16">
        <v>19</v>
      </c>
      <c r="H7" s="17">
        <v>360</v>
      </c>
      <c r="J7" s="16">
        <v>12</v>
      </c>
      <c r="K7" s="16">
        <v>25</v>
      </c>
      <c r="L7" s="17">
        <v>445</v>
      </c>
      <c r="N7" s="16">
        <v>18</v>
      </c>
      <c r="O7" s="16">
        <v>36</v>
      </c>
      <c r="P7" s="17">
        <v>591.5</v>
      </c>
    </row>
    <row r="8" spans="1:16" x14ac:dyDescent="0.25">
      <c r="A8" s="16">
        <v>7</v>
      </c>
      <c r="B8" s="16">
        <v>24</v>
      </c>
      <c r="C8" s="17">
        <v>427.2</v>
      </c>
      <c r="D8" s="17">
        <f t="shared" ref="D8:D13" si="1">C8/1.1</f>
        <v>388.36363636363632</v>
      </c>
    </row>
    <row r="9" spans="1:16" x14ac:dyDescent="0.25">
      <c r="A9" s="16">
        <v>8</v>
      </c>
      <c r="B9" s="16">
        <v>28</v>
      </c>
      <c r="C9" s="17">
        <v>458.4</v>
      </c>
      <c r="D9" s="17">
        <f t="shared" si="1"/>
        <v>416.72727272727269</v>
      </c>
    </row>
    <row r="10" spans="1:16" x14ac:dyDescent="0.25">
      <c r="A10" s="16">
        <v>9</v>
      </c>
      <c r="B10" s="16">
        <v>26</v>
      </c>
      <c r="C10" s="17">
        <v>450.8</v>
      </c>
      <c r="D10" s="17">
        <f t="shared" si="1"/>
        <v>409.81818181818181</v>
      </c>
    </row>
    <row r="11" spans="1:16" x14ac:dyDescent="0.25">
      <c r="A11" s="16">
        <v>10</v>
      </c>
      <c r="B11" s="16">
        <v>29</v>
      </c>
      <c r="C11" s="17">
        <v>475.2</v>
      </c>
      <c r="D11" s="17">
        <f t="shared" si="1"/>
        <v>431.99999999999994</v>
      </c>
    </row>
    <row r="12" spans="1:16" x14ac:dyDescent="0.25">
      <c r="A12" s="16">
        <v>11</v>
      </c>
      <c r="B12" s="16">
        <v>27</v>
      </c>
      <c r="C12" s="17">
        <v>462.6</v>
      </c>
      <c r="D12" s="17">
        <f t="shared" si="1"/>
        <v>420.5454545454545</v>
      </c>
    </row>
    <row r="13" spans="1:16" x14ac:dyDescent="0.25">
      <c r="A13" s="16">
        <v>12</v>
      </c>
      <c r="B13" s="16">
        <v>25</v>
      </c>
      <c r="C13" s="17">
        <v>445</v>
      </c>
      <c r="D13" s="17">
        <f t="shared" si="1"/>
        <v>404.5454545454545</v>
      </c>
    </row>
    <row r="14" spans="1:16" x14ac:dyDescent="0.25">
      <c r="A14" s="16">
        <v>13</v>
      </c>
      <c r="B14" s="16">
        <v>28</v>
      </c>
      <c r="C14" s="17">
        <v>511</v>
      </c>
      <c r="D14" s="17">
        <f t="shared" ref="D14:D19" si="2">C14/1.1^2</f>
        <v>422.31404958677678</v>
      </c>
    </row>
    <row r="15" spans="1:16" x14ac:dyDescent="0.25">
      <c r="A15" s="16">
        <v>14</v>
      </c>
      <c r="B15" s="16">
        <v>32</v>
      </c>
      <c r="C15" s="17">
        <v>550.79999999999995</v>
      </c>
      <c r="D15" s="17">
        <f t="shared" si="2"/>
        <v>455.20661157024784</v>
      </c>
    </row>
    <row r="16" spans="1:16" x14ac:dyDescent="0.25">
      <c r="A16" s="16">
        <v>15</v>
      </c>
      <c r="B16" s="16">
        <v>35</v>
      </c>
      <c r="C16" s="17">
        <v>587.79999999999995</v>
      </c>
      <c r="D16" s="17">
        <f t="shared" si="2"/>
        <v>485.78512396694202</v>
      </c>
    </row>
    <row r="17" spans="1:4" x14ac:dyDescent="0.25">
      <c r="A17" s="16">
        <v>16</v>
      </c>
      <c r="B17" s="16">
        <v>34</v>
      </c>
      <c r="C17" s="17">
        <v>574.1</v>
      </c>
      <c r="D17" s="17">
        <f t="shared" si="2"/>
        <v>474.46280991735534</v>
      </c>
    </row>
    <row r="18" spans="1:4" x14ac:dyDescent="0.25">
      <c r="A18" s="16">
        <v>17</v>
      </c>
      <c r="B18" s="16">
        <v>30</v>
      </c>
      <c r="C18" s="17">
        <v>535.4</v>
      </c>
      <c r="D18" s="17">
        <f t="shared" si="2"/>
        <v>442.4793388429751</v>
      </c>
    </row>
    <row r="19" spans="1:4" x14ac:dyDescent="0.25">
      <c r="A19" s="16">
        <v>18</v>
      </c>
      <c r="B19" s="16">
        <v>36</v>
      </c>
      <c r="C19" s="17">
        <v>591.5</v>
      </c>
      <c r="D19" s="17">
        <f t="shared" si="2"/>
        <v>488.84297520661147</v>
      </c>
    </row>
  </sheetData>
  <phoneticPr fontId="0" type="noConversion"/>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ColWidth="12.7109375" defaultRowHeight="15" x14ac:dyDescent="0.25"/>
  <cols>
    <col min="1" max="1" width="14.140625" style="2" bestFit="1" customWidth="1"/>
    <col min="2" max="2" width="23" style="2" bestFit="1" customWidth="1"/>
    <col min="3" max="7" width="12.7109375" style="2"/>
    <col min="8" max="9" width="12.7109375" style="2" customWidth="1"/>
    <col min="10" max="16384" width="12.7109375" style="2"/>
  </cols>
  <sheetData>
    <row r="1" spans="1:2" s="4" customFormat="1" ht="18" x14ac:dyDescent="0.25">
      <c r="A1" s="20" t="s">
        <v>48</v>
      </c>
      <c r="B1" s="23" t="s">
        <v>49</v>
      </c>
    </row>
    <row r="2" spans="1:2" s="4" customFormat="1" x14ac:dyDescent="0.25">
      <c r="A2" s="21" t="s">
        <v>50</v>
      </c>
      <c r="B2" s="23" t="s">
        <v>51</v>
      </c>
    </row>
    <row r="3" spans="1:2" s="4" customFormat="1" x14ac:dyDescent="0.25">
      <c r="A3" s="21" t="s">
        <v>52</v>
      </c>
      <c r="B3" s="23" t="s">
        <v>122</v>
      </c>
    </row>
    <row r="4" spans="1:2" s="4" customFormat="1" x14ac:dyDescent="0.25">
      <c r="A4" s="21" t="s">
        <v>53</v>
      </c>
      <c r="B4" s="23" t="s">
        <v>123</v>
      </c>
    </row>
    <row r="5" spans="1:2" s="5" customFormat="1" x14ac:dyDescent="0.25">
      <c r="A5" s="22" t="s">
        <v>54</v>
      </c>
      <c r="B5" s="24" t="s">
        <v>55</v>
      </c>
    </row>
    <row r="7" spans="1:2" ht="12.75" customHeight="1" x14ac:dyDescent="0.25"/>
    <row r="8" spans="1:2" ht="12.75" customHeight="1" x14ac:dyDescent="0.25"/>
    <row r="9" spans="1:2" ht="12.75" customHeight="1" x14ac:dyDescent="0.25"/>
    <row r="10" spans="1:2" ht="12.75" customHeight="1" x14ac:dyDescent="0.25"/>
    <row r="11" spans="1:2" ht="12.75" customHeight="1" x14ac:dyDescent="0.25"/>
    <row r="12" spans="1:2" ht="12.75" customHeight="1" x14ac:dyDescent="0.25"/>
    <row r="13" spans="1:2" ht="12.75" customHeight="1" x14ac:dyDescent="0.25"/>
    <row r="14" spans="1:2" ht="12.75" customHeight="1" x14ac:dyDescent="0.25"/>
    <row r="15" spans="1:2" ht="12.75" customHeight="1" x14ac:dyDescent="0.25"/>
    <row r="16" spans="1:2" ht="12.75" customHeight="1" x14ac:dyDescent="0.25"/>
    <row r="17" spans="1:9" ht="12.75" customHeight="1" x14ac:dyDescent="0.25"/>
    <row r="18" spans="1:9" ht="12.75" customHeight="1" x14ac:dyDescent="0.25"/>
    <row r="19" spans="1:9" ht="12.75" customHeight="1" x14ac:dyDescent="0.25"/>
    <row r="20" spans="1:9" ht="12.75" customHeight="1" x14ac:dyDescent="0.25"/>
    <row r="21" spans="1:9" ht="12.75" customHeight="1" x14ac:dyDescent="0.25"/>
    <row r="22" spans="1:9" ht="12.75" customHeight="1" x14ac:dyDescent="0.25"/>
    <row r="23" spans="1:9" ht="12.75" customHeight="1" x14ac:dyDescent="0.25"/>
    <row r="24" spans="1:9" ht="12.75" customHeight="1" x14ac:dyDescent="0.25"/>
    <row r="25" spans="1:9" ht="12.75" customHeight="1" x14ac:dyDescent="0.25"/>
    <row r="26" spans="1:9" ht="12.75" customHeight="1" x14ac:dyDescent="0.25"/>
    <row r="27" spans="1:9" ht="12.75" customHeight="1" x14ac:dyDescent="0.25">
      <c r="A27" s="2" t="s">
        <v>56</v>
      </c>
      <c r="B27" s="6">
        <f>_xll.StatCorrelationCoeff([0]!ST_DLH1,[0]!ST_ILE1)</f>
        <v>0.98905627147887154</v>
      </c>
      <c r="H27" s="2" t="s">
        <v>56</v>
      </c>
      <c r="I27" s="6">
        <f>_xll.StatCorrelationCoeff([0]!ST_DLH3,[0]!ST_ILE3)</f>
        <v>0.99635406252386427</v>
      </c>
    </row>
    <row r="28" spans="1:9" ht="12.75" customHeight="1" x14ac:dyDescent="0.25"/>
    <row r="30" spans="1:9" ht="12.75" customHeight="1" x14ac:dyDescent="0.25"/>
    <row r="31" spans="1:9" ht="12.75" customHeight="1" x14ac:dyDescent="0.25"/>
    <row r="32" spans="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spans="1:2" ht="12.75" customHeight="1" x14ac:dyDescent="0.25"/>
    <row r="50" spans="1:2" ht="12.75" customHeight="1" x14ac:dyDescent="0.25">
      <c r="A50" s="2" t="s">
        <v>56</v>
      </c>
      <c r="B50" s="6">
        <f>_xll.StatCorrelationCoeff([0]!ST_DLH2,[0]!ST_ILE2)</f>
        <v>0.95043946136772162</v>
      </c>
    </row>
    <row r="51" spans="1:2" ht="12.75" customHeight="1" x14ac:dyDescent="0.25"/>
  </sheetData>
  <phoneticPr fontId="5" type="noConversion"/>
  <pageMargins left="0.75" right="0.75" top="1" bottom="1" header="0.5" footer="0.5"/>
  <pageSetup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9"/>
  <sheetViews>
    <sheetView showGridLines="0" workbookViewId="0"/>
  </sheetViews>
  <sheetFormatPr defaultColWidth="12.7109375" defaultRowHeight="15" x14ac:dyDescent="0.25"/>
  <cols>
    <col min="1" max="1" width="15.140625" style="2" bestFit="1" customWidth="1"/>
    <col min="2" max="2" width="16.7109375" style="2" bestFit="1" customWidth="1"/>
    <col min="3" max="16384" width="12.7109375" style="2"/>
  </cols>
  <sheetData>
    <row r="1" spans="1:7" s="4" customFormat="1" ht="18" x14ac:dyDescent="0.25">
      <c r="A1" s="20" t="s">
        <v>48</v>
      </c>
      <c r="B1" s="23" t="s">
        <v>49</v>
      </c>
    </row>
    <row r="2" spans="1:7" s="4" customFormat="1" x14ac:dyDescent="0.25">
      <c r="A2" s="21" t="s">
        <v>50</v>
      </c>
      <c r="B2" s="23" t="s">
        <v>51</v>
      </c>
    </row>
    <row r="3" spans="1:7" s="4" customFormat="1" x14ac:dyDescent="0.25">
      <c r="A3" s="21" t="s">
        <v>52</v>
      </c>
      <c r="B3" s="23" t="s">
        <v>122</v>
      </c>
    </row>
    <row r="4" spans="1:7" s="4" customFormat="1" x14ac:dyDescent="0.25">
      <c r="A4" s="21" t="s">
        <v>53</v>
      </c>
      <c r="B4" s="23" t="s">
        <v>123</v>
      </c>
    </row>
    <row r="5" spans="1:7" s="5" customFormat="1" x14ac:dyDescent="0.25">
      <c r="A5" s="22" t="s">
        <v>54</v>
      </c>
      <c r="B5" s="24" t="s">
        <v>55</v>
      </c>
    </row>
    <row r="7" spans="1:7" ht="12.75" customHeight="1" x14ac:dyDescent="0.25">
      <c r="A7" s="25"/>
      <c r="B7" s="29" t="s">
        <v>77</v>
      </c>
      <c r="C7" s="33" t="s">
        <v>12</v>
      </c>
      <c r="D7" s="29" t="s">
        <v>79</v>
      </c>
      <c r="E7" s="29" t="s">
        <v>80</v>
      </c>
    </row>
    <row r="8" spans="1:7" ht="12.75" customHeight="1" thickBot="1" x14ac:dyDescent="0.3">
      <c r="A8" s="26" t="s">
        <v>82</v>
      </c>
      <c r="B8" s="30" t="s">
        <v>78</v>
      </c>
      <c r="C8" s="34"/>
      <c r="D8" s="30" t="s">
        <v>12</v>
      </c>
      <c r="E8" s="30" t="s">
        <v>81</v>
      </c>
    </row>
    <row r="9" spans="1:7" ht="12.75" customHeight="1" thickTop="1" x14ac:dyDescent="0.25">
      <c r="A9" s="27"/>
      <c r="B9" s="10">
        <v>0.9890562714737261</v>
      </c>
      <c r="C9" s="10">
        <v>0.97823230814150897</v>
      </c>
      <c r="D9" s="10">
        <v>0.97279038517688621</v>
      </c>
      <c r="E9" s="6">
        <v>2.6733983666620311</v>
      </c>
    </row>
    <row r="10" spans="1:7" ht="12.75" customHeight="1" x14ac:dyDescent="0.25">
      <c r="A10" s="28"/>
    </row>
    <row r="11" spans="1:7" ht="12.75" customHeight="1" x14ac:dyDescent="0.25">
      <c r="A11" s="25"/>
      <c r="B11" s="29" t="s">
        <v>83</v>
      </c>
      <c r="C11" s="29" t="s">
        <v>85</v>
      </c>
      <c r="D11" s="29" t="s">
        <v>87</v>
      </c>
      <c r="E11" s="33" t="s">
        <v>88</v>
      </c>
      <c r="F11" s="33" t="s">
        <v>89</v>
      </c>
    </row>
    <row r="12" spans="1:7" ht="12.75" customHeight="1" thickBot="1" x14ac:dyDescent="0.3">
      <c r="A12" s="26" t="s">
        <v>13</v>
      </c>
      <c r="B12" s="30" t="s">
        <v>84</v>
      </c>
      <c r="C12" s="30" t="s">
        <v>86</v>
      </c>
      <c r="D12" s="30" t="s">
        <v>86</v>
      </c>
      <c r="E12" s="34"/>
      <c r="F12" s="34"/>
    </row>
    <row r="13" spans="1:7" ht="12.75" customHeight="1" thickTop="1" x14ac:dyDescent="0.25">
      <c r="A13" s="27" t="s">
        <v>14</v>
      </c>
      <c r="B13" s="11">
        <v>1</v>
      </c>
      <c r="C13" s="6">
        <v>1284.7450980258484</v>
      </c>
      <c r="D13" s="6">
        <v>1284.7450980258484</v>
      </c>
      <c r="E13" s="10">
        <v>179.7585733022816</v>
      </c>
      <c r="F13" s="12">
        <v>1.7899245219984465E-4</v>
      </c>
    </row>
    <row r="14" spans="1:7" ht="12.75" customHeight="1" x14ac:dyDescent="0.25">
      <c r="A14" s="27" t="s">
        <v>15</v>
      </c>
      <c r="B14" s="11">
        <v>4</v>
      </c>
      <c r="C14" s="6">
        <v>28.588235307484865</v>
      </c>
      <c r="D14" s="6">
        <v>7.1470588268712163</v>
      </c>
      <c r="E14" s="13"/>
      <c r="F14" s="13"/>
    </row>
    <row r="15" spans="1:7" ht="12.75" customHeight="1" x14ac:dyDescent="0.25">
      <c r="A15" s="28"/>
    </row>
    <row r="16" spans="1:7" ht="12.75" customHeight="1" x14ac:dyDescent="0.25">
      <c r="A16" s="25"/>
      <c r="B16" s="33" t="s">
        <v>16</v>
      </c>
      <c r="C16" s="29" t="s">
        <v>90</v>
      </c>
      <c r="D16" s="33" t="s">
        <v>92</v>
      </c>
      <c r="E16" s="33" t="s">
        <v>89</v>
      </c>
      <c r="F16" s="35" t="s">
        <v>109</v>
      </c>
      <c r="G16" s="35"/>
    </row>
    <row r="17" spans="1:7" ht="12.75" customHeight="1" thickBot="1" x14ac:dyDescent="0.3">
      <c r="A17" s="26" t="s">
        <v>76</v>
      </c>
      <c r="B17" s="34"/>
      <c r="C17" s="30" t="s">
        <v>91</v>
      </c>
      <c r="D17" s="34"/>
      <c r="E17" s="34"/>
      <c r="F17" s="30" t="s">
        <v>93</v>
      </c>
      <c r="G17" s="30" t="s">
        <v>94</v>
      </c>
    </row>
    <row r="18" spans="1:7" ht="12.75" customHeight="1" thickTop="1" x14ac:dyDescent="0.25">
      <c r="A18" s="27" t="s">
        <v>17</v>
      </c>
      <c r="B18" s="6">
        <v>221.05882352941262</v>
      </c>
      <c r="C18" s="6">
        <v>11.434558802561199</v>
      </c>
      <c r="D18" s="10">
        <v>19.332518844531037</v>
      </c>
      <c r="E18" s="12">
        <v>4.2197842118756892E-5</v>
      </c>
      <c r="F18" s="6">
        <v>189.31139871194517</v>
      </c>
      <c r="G18" s="6">
        <v>252.80624834688007</v>
      </c>
    </row>
    <row r="19" spans="1:7" ht="12.75" customHeight="1" x14ac:dyDescent="0.25">
      <c r="A19" s="27" t="s">
        <v>4</v>
      </c>
      <c r="B19" s="6">
        <v>7.098039215685958</v>
      </c>
      <c r="C19" s="6">
        <v>0.52941176482964791</v>
      </c>
      <c r="D19" s="10">
        <v>13.407407404272433</v>
      </c>
      <c r="E19" s="12">
        <v>1.7899245219621233E-4</v>
      </c>
      <c r="F19" s="6">
        <v>5.6281565125905537</v>
      </c>
      <c r="G19" s="6">
        <v>8.5679219187813622</v>
      </c>
    </row>
    <row r="20" spans="1:7" x14ac:dyDescent="0.25">
      <c r="A20" s="28"/>
    </row>
    <row r="21" spans="1:7" x14ac:dyDescent="0.25">
      <c r="A21" s="28"/>
    </row>
    <row r="22" spans="1:7" ht="12.75" customHeight="1" x14ac:dyDescent="0.25">
      <c r="A22" s="25"/>
      <c r="B22" s="29" t="s">
        <v>77</v>
      </c>
      <c r="C22" s="33" t="s">
        <v>12</v>
      </c>
      <c r="D22" s="29" t="s">
        <v>79</v>
      </c>
      <c r="E22" s="29" t="s">
        <v>80</v>
      </c>
    </row>
    <row r="23" spans="1:7" ht="12.75" customHeight="1" thickBot="1" x14ac:dyDescent="0.3">
      <c r="A23" s="26" t="s">
        <v>82</v>
      </c>
      <c r="B23" s="30" t="s">
        <v>78</v>
      </c>
      <c r="C23" s="34"/>
      <c r="D23" s="30" t="s">
        <v>12</v>
      </c>
      <c r="E23" s="30" t="s">
        <v>81</v>
      </c>
    </row>
    <row r="24" spans="1:7" ht="12.75" customHeight="1" thickTop="1" x14ac:dyDescent="0.25">
      <c r="A24" s="27"/>
      <c r="B24" s="10">
        <v>0.95043946136361324</v>
      </c>
      <c r="C24" s="10">
        <v>0.90333516971715533</v>
      </c>
      <c r="D24" s="10">
        <v>0.87916896214644424</v>
      </c>
      <c r="E24" s="6">
        <v>5.7083898157314845</v>
      </c>
    </row>
    <row r="25" spans="1:7" ht="12.75" customHeight="1" x14ac:dyDescent="0.25">
      <c r="A25" s="28"/>
    </row>
    <row r="26" spans="1:7" ht="12.75" customHeight="1" x14ac:dyDescent="0.25">
      <c r="A26" s="25"/>
      <c r="B26" s="29" t="s">
        <v>83</v>
      </c>
      <c r="C26" s="29" t="s">
        <v>85</v>
      </c>
      <c r="D26" s="29" t="s">
        <v>87</v>
      </c>
      <c r="E26" s="33" t="s">
        <v>88</v>
      </c>
      <c r="F26" s="33" t="s">
        <v>89</v>
      </c>
    </row>
    <row r="27" spans="1:7" ht="12.75" customHeight="1" thickBot="1" x14ac:dyDescent="0.3">
      <c r="A27" s="26" t="s">
        <v>13</v>
      </c>
      <c r="B27" s="30" t="s">
        <v>84</v>
      </c>
      <c r="C27" s="30" t="s">
        <v>86</v>
      </c>
      <c r="D27" s="30" t="s">
        <v>86</v>
      </c>
      <c r="E27" s="34"/>
      <c r="F27" s="34"/>
    </row>
    <row r="28" spans="1:7" ht="12.75" customHeight="1" thickTop="1" x14ac:dyDescent="0.25">
      <c r="A28" s="27" t="s">
        <v>14</v>
      </c>
      <c r="B28" s="11">
        <v>1</v>
      </c>
      <c r="C28" s="6">
        <v>1218.0571428466126</v>
      </c>
      <c r="D28" s="6">
        <v>1218.0571428466126</v>
      </c>
      <c r="E28" s="10">
        <v>37.380096445582758</v>
      </c>
      <c r="F28" s="12">
        <v>3.6235040229707334E-3</v>
      </c>
    </row>
    <row r="29" spans="1:7" ht="12.75" customHeight="1" x14ac:dyDescent="0.25">
      <c r="A29" s="27" t="s">
        <v>15</v>
      </c>
      <c r="B29" s="11">
        <v>4</v>
      </c>
      <c r="C29" s="6">
        <v>130.34285715338774</v>
      </c>
      <c r="D29" s="6">
        <v>32.585714288346935</v>
      </c>
      <c r="E29" s="13"/>
      <c r="F29" s="13"/>
    </row>
    <row r="30" spans="1:7" ht="12.75" customHeight="1" x14ac:dyDescent="0.25">
      <c r="A30" s="28"/>
    </row>
    <row r="31" spans="1:7" ht="12.75" customHeight="1" x14ac:dyDescent="0.25">
      <c r="A31" s="25"/>
      <c r="B31" s="33" t="s">
        <v>16</v>
      </c>
      <c r="C31" s="29" t="s">
        <v>90</v>
      </c>
      <c r="D31" s="33" t="s">
        <v>92</v>
      </c>
      <c r="E31" s="33" t="s">
        <v>89</v>
      </c>
      <c r="F31" s="35" t="s">
        <v>109</v>
      </c>
      <c r="G31" s="35"/>
    </row>
    <row r="32" spans="1:7" ht="12.75" customHeight="1" thickBot="1" x14ac:dyDescent="0.3">
      <c r="A32" s="26" t="s">
        <v>76</v>
      </c>
      <c r="B32" s="34"/>
      <c r="C32" s="30" t="s">
        <v>91</v>
      </c>
      <c r="D32" s="34"/>
      <c r="E32" s="34"/>
      <c r="F32" s="30" t="s">
        <v>93</v>
      </c>
      <c r="G32" s="30" t="s">
        <v>94</v>
      </c>
    </row>
    <row r="33" spans="1:7" ht="12.75" customHeight="1" thickTop="1" x14ac:dyDescent="0.25">
      <c r="A33" s="27" t="s">
        <v>17</v>
      </c>
      <c r="B33" s="6">
        <v>232.1142857142695</v>
      </c>
      <c r="C33" s="6">
        <v>36.236019590352171</v>
      </c>
      <c r="D33" s="10">
        <v>6.4056231434445374</v>
      </c>
      <c r="E33" s="12">
        <v>3.0510111910737017E-3</v>
      </c>
      <c r="F33" s="6">
        <v>131.50696649078466</v>
      </c>
      <c r="G33" s="6">
        <v>332.72160493775431</v>
      </c>
    </row>
    <row r="34" spans="1:7" ht="12.75" customHeight="1" x14ac:dyDescent="0.25">
      <c r="A34" s="27" t="s">
        <v>7</v>
      </c>
      <c r="B34" s="6">
        <v>8.3428571428576106</v>
      </c>
      <c r="C34" s="6">
        <v>1.3645661641990949</v>
      </c>
      <c r="D34" s="10">
        <v>6.1139264344534627</v>
      </c>
      <c r="E34" s="12">
        <v>3.6235040229126276E-3</v>
      </c>
      <c r="F34" s="6">
        <v>4.554214095548498</v>
      </c>
      <c r="G34" s="6">
        <v>12.131500190166724</v>
      </c>
    </row>
    <row r="35" spans="1:7" x14ac:dyDescent="0.25">
      <c r="A35" s="28"/>
    </row>
    <row r="36" spans="1:7" x14ac:dyDescent="0.25">
      <c r="A36" s="28"/>
    </row>
    <row r="37" spans="1:7" ht="12.75" customHeight="1" x14ac:dyDescent="0.25">
      <c r="A37" s="25"/>
      <c r="B37" s="29" t="s">
        <v>77</v>
      </c>
      <c r="C37" s="33" t="s">
        <v>12</v>
      </c>
      <c r="D37" s="29" t="s">
        <v>79</v>
      </c>
      <c r="E37" s="29" t="s">
        <v>80</v>
      </c>
    </row>
    <row r="38" spans="1:7" ht="12.75" customHeight="1" thickBot="1" x14ac:dyDescent="0.3">
      <c r="A38" s="26" t="s">
        <v>82</v>
      </c>
      <c r="B38" s="30" t="s">
        <v>78</v>
      </c>
      <c r="C38" s="34"/>
      <c r="D38" s="30" t="s">
        <v>12</v>
      </c>
      <c r="E38" s="30" t="s">
        <v>81</v>
      </c>
    </row>
    <row r="39" spans="1:7" ht="12.75" customHeight="1" thickTop="1" x14ac:dyDescent="0.25">
      <c r="A39" s="27"/>
      <c r="B39" s="10">
        <v>0.99635406252233505</v>
      </c>
      <c r="C39" s="10">
        <v>0.99272141790476121</v>
      </c>
      <c r="D39" s="10">
        <v>0.99090177238095145</v>
      </c>
      <c r="E39" s="6">
        <v>3.0283601034421719</v>
      </c>
    </row>
    <row r="40" spans="1:7" ht="12.75" customHeight="1" x14ac:dyDescent="0.25">
      <c r="A40" s="28"/>
    </row>
    <row r="41" spans="1:7" ht="12.75" customHeight="1" x14ac:dyDescent="0.25">
      <c r="A41" s="25"/>
      <c r="B41" s="29" t="s">
        <v>83</v>
      </c>
      <c r="C41" s="29" t="s">
        <v>85</v>
      </c>
      <c r="D41" s="29" t="s">
        <v>87</v>
      </c>
      <c r="E41" s="33" t="s">
        <v>88</v>
      </c>
      <c r="F41" s="33" t="s">
        <v>89</v>
      </c>
    </row>
    <row r="42" spans="1:7" ht="12.75" customHeight="1" thickBot="1" x14ac:dyDescent="0.3">
      <c r="A42" s="26" t="s">
        <v>13</v>
      </c>
      <c r="B42" s="30" t="s">
        <v>84</v>
      </c>
      <c r="C42" s="30" t="s">
        <v>86</v>
      </c>
      <c r="D42" s="30" t="s">
        <v>86</v>
      </c>
      <c r="E42" s="34"/>
      <c r="F42" s="34"/>
    </row>
    <row r="43" spans="1:7" ht="12.75" customHeight="1" thickTop="1" x14ac:dyDescent="0.25">
      <c r="A43" s="27" t="s">
        <v>14</v>
      </c>
      <c r="B43" s="11">
        <v>1</v>
      </c>
      <c r="C43" s="6">
        <v>5003.2894736688522</v>
      </c>
      <c r="D43" s="6">
        <v>5003.2894736688522</v>
      </c>
      <c r="E43" s="10">
        <v>545.55758520832512</v>
      </c>
      <c r="F43" s="12">
        <v>1.9915057668166966E-5</v>
      </c>
    </row>
    <row r="44" spans="1:7" ht="12.75" customHeight="1" x14ac:dyDescent="0.25">
      <c r="A44" s="27" t="s">
        <v>15</v>
      </c>
      <c r="B44" s="11">
        <v>4</v>
      </c>
      <c r="C44" s="6">
        <v>36.683859664481133</v>
      </c>
      <c r="D44" s="6">
        <v>9.1709649161202833</v>
      </c>
      <c r="E44" s="13"/>
      <c r="F44" s="13"/>
    </row>
    <row r="45" spans="1:7" ht="12.75" customHeight="1" x14ac:dyDescent="0.25">
      <c r="A45" s="28"/>
    </row>
    <row r="46" spans="1:7" ht="12.75" customHeight="1" x14ac:dyDescent="0.25">
      <c r="A46" s="25"/>
      <c r="B46" s="33" t="s">
        <v>16</v>
      </c>
      <c r="C46" s="29" t="s">
        <v>90</v>
      </c>
      <c r="D46" s="33" t="s">
        <v>92</v>
      </c>
      <c r="E46" s="33" t="s">
        <v>89</v>
      </c>
      <c r="F46" s="35" t="s">
        <v>109</v>
      </c>
      <c r="G46" s="35"/>
    </row>
    <row r="47" spans="1:7" ht="12.75" customHeight="1" thickBot="1" x14ac:dyDescent="0.3">
      <c r="A47" s="26" t="s">
        <v>76</v>
      </c>
      <c r="B47" s="34"/>
      <c r="C47" s="30" t="s">
        <v>91</v>
      </c>
      <c r="D47" s="34"/>
      <c r="E47" s="34"/>
      <c r="F47" s="30" t="s">
        <v>93</v>
      </c>
      <c r="G47" s="30" t="s">
        <v>94</v>
      </c>
    </row>
    <row r="48" spans="1:7" ht="12.75" customHeight="1" thickTop="1" x14ac:dyDescent="0.25">
      <c r="A48" s="27" t="s">
        <v>17</v>
      </c>
      <c r="B48" s="6">
        <v>224.8807017543877</v>
      </c>
      <c r="C48" s="6">
        <v>14.333938500822473</v>
      </c>
      <c r="D48" s="10">
        <v>15.688688893250392</v>
      </c>
      <c r="E48" s="12">
        <v>9.6412254578964542E-5</v>
      </c>
      <c r="F48" s="6">
        <v>185.08330836557286</v>
      </c>
      <c r="G48" s="6">
        <v>264.67809514320254</v>
      </c>
    </row>
    <row r="49" spans="1:7" ht="12.75" customHeight="1" x14ac:dyDescent="0.25">
      <c r="A49" s="27" t="s">
        <v>10</v>
      </c>
      <c r="B49" s="6">
        <v>10.263157894736651</v>
      </c>
      <c r="C49" s="6">
        <v>0.4394006663655981</v>
      </c>
      <c r="D49" s="10">
        <v>23.357174170048509</v>
      </c>
      <c r="E49" s="12">
        <v>1.9915057668046789E-5</v>
      </c>
      <c r="F49" s="6">
        <v>9.0431860653852354</v>
      </c>
      <c r="G49" s="6">
        <v>11.483129724088066</v>
      </c>
    </row>
  </sheetData>
  <mergeCells count="21">
    <mergeCell ref="C37:C38"/>
    <mergeCell ref="E41:E42"/>
    <mergeCell ref="F41:F42"/>
    <mergeCell ref="B46:B47"/>
    <mergeCell ref="D46:D47"/>
    <mergeCell ref="E46:E47"/>
    <mergeCell ref="F46:G46"/>
    <mergeCell ref="C22:C23"/>
    <mergeCell ref="E26:E27"/>
    <mergeCell ref="F26:F27"/>
    <mergeCell ref="B31:B32"/>
    <mergeCell ref="D31:D32"/>
    <mergeCell ref="E31:E32"/>
    <mergeCell ref="F31:G31"/>
    <mergeCell ref="C7:C8"/>
    <mergeCell ref="E11:E12"/>
    <mergeCell ref="F11:F12"/>
    <mergeCell ref="B16:B17"/>
    <mergeCell ref="D16:D17"/>
    <mergeCell ref="E16:E17"/>
    <mergeCell ref="F16:G16"/>
  </mergeCells>
  <phoneticPr fontId="5" type="noConversion"/>
  <pageMargins left="0.75" right="0.75" top="1" bottom="1" header="0.5" footer="0.5"/>
  <pageSetup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1"/>
  <sheetViews>
    <sheetView showGridLines="0" workbookViewId="0"/>
  </sheetViews>
  <sheetFormatPr defaultColWidth="12.7109375" defaultRowHeight="15" x14ac:dyDescent="0.25"/>
  <cols>
    <col min="1" max="1" width="15.140625" style="2" bestFit="1" customWidth="1"/>
    <col min="2" max="2" width="23" style="2" bestFit="1" customWidth="1"/>
    <col min="3" max="7" width="12.7109375" style="2" customWidth="1"/>
    <col min="8" max="16384" width="12.7109375" style="2"/>
  </cols>
  <sheetData>
    <row r="1" spans="1:7" s="4" customFormat="1" ht="18" x14ac:dyDescent="0.25">
      <c r="A1" s="20" t="s">
        <v>48</v>
      </c>
      <c r="B1" s="23" t="s">
        <v>49</v>
      </c>
    </row>
    <row r="2" spans="1:7" s="4" customFormat="1" x14ac:dyDescent="0.25">
      <c r="A2" s="21" t="s">
        <v>50</v>
      </c>
      <c r="B2" s="23" t="s">
        <v>51</v>
      </c>
    </row>
    <row r="3" spans="1:7" s="4" customFormat="1" x14ac:dyDescent="0.25">
      <c r="A3" s="21" t="s">
        <v>52</v>
      </c>
      <c r="B3" s="23" t="s">
        <v>122</v>
      </c>
    </row>
    <row r="4" spans="1:7" s="4" customFormat="1" x14ac:dyDescent="0.25">
      <c r="A4" s="21" t="s">
        <v>53</v>
      </c>
      <c r="B4" s="23" t="s">
        <v>123</v>
      </c>
    </row>
    <row r="5" spans="1:7" s="5" customFormat="1" x14ac:dyDescent="0.25">
      <c r="A5" s="22" t="s">
        <v>54</v>
      </c>
      <c r="B5" s="24" t="s">
        <v>55</v>
      </c>
    </row>
    <row r="7" spans="1:7" ht="12.75" customHeight="1" x14ac:dyDescent="0.25">
      <c r="A7" s="25"/>
      <c r="B7" s="29" t="s">
        <v>77</v>
      </c>
      <c r="C7" s="33" t="s">
        <v>12</v>
      </c>
      <c r="D7" s="29" t="s">
        <v>79</v>
      </c>
      <c r="E7" s="29" t="s">
        <v>80</v>
      </c>
    </row>
    <row r="8" spans="1:7" ht="12.75" customHeight="1" thickBot="1" x14ac:dyDescent="0.3">
      <c r="A8" s="31" t="s">
        <v>82</v>
      </c>
      <c r="B8" s="32" t="s">
        <v>78</v>
      </c>
      <c r="C8" s="36"/>
      <c r="D8" s="32" t="s">
        <v>12</v>
      </c>
      <c r="E8" s="32" t="s">
        <v>81</v>
      </c>
    </row>
    <row r="9" spans="1:7" ht="12.75" customHeight="1" thickTop="1" x14ac:dyDescent="0.25">
      <c r="A9" s="9"/>
      <c r="B9" s="10">
        <v>0.97770668948136663</v>
      </c>
      <c r="C9" s="10">
        <v>0.95591037065661344</v>
      </c>
      <c r="D9" s="10">
        <v>0.95315476882265171</v>
      </c>
      <c r="E9" s="11">
        <v>17.47172149443967</v>
      </c>
    </row>
    <row r="10" spans="1:7" ht="12.75" customHeight="1" x14ac:dyDescent="0.25"/>
    <row r="11" spans="1:7" ht="12.75" customHeight="1" x14ac:dyDescent="0.25">
      <c r="A11" s="25"/>
      <c r="B11" s="29" t="s">
        <v>83</v>
      </c>
      <c r="C11" s="29" t="s">
        <v>85</v>
      </c>
      <c r="D11" s="29" t="s">
        <v>87</v>
      </c>
      <c r="E11" s="33" t="s">
        <v>88</v>
      </c>
      <c r="F11" s="33" t="s">
        <v>89</v>
      </c>
    </row>
    <row r="12" spans="1:7" ht="12.75" customHeight="1" thickBot="1" x14ac:dyDescent="0.3">
      <c r="A12" s="31" t="s">
        <v>13</v>
      </c>
      <c r="B12" s="32" t="s">
        <v>84</v>
      </c>
      <c r="C12" s="32" t="s">
        <v>86</v>
      </c>
      <c r="D12" s="32" t="s">
        <v>86</v>
      </c>
      <c r="E12" s="36"/>
      <c r="F12" s="36"/>
    </row>
    <row r="13" spans="1:7" ht="12.75" customHeight="1" thickTop="1" x14ac:dyDescent="0.25">
      <c r="A13" s="27" t="s">
        <v>14</v>
      </c>
      <c r="B13" s="11">
        <v>1</v>
      </c>
      <c r="C13" s="11">
        <v>105894.18316833174</v>
      </c>
      <c r="D13" s="11">
        <v>105894.18316833174</v>
      </c>
      <c r="E13" s="10">
        <v>346.89713110051326</v>
      </c>
      <c r="F13" s="12">
        <v>2.86071759319333E-12</v>
      </c>
    </row>
    <row r="14" spans="1:7" ht="12.75" customHeight="1" x14ac:dyDescent="0.25">
      <c r="A14" s="27" t="s">
        <v>15</v>
      </c>
      <c r="B14" s="11">
        <v>16</v>
      </c>
      <c r="C14" s="11">
        <v>4884.1768316682428</v>
      </c>
      <c r="D14" s="11">
        <v>305.26105197926518</v>
      </c>
      <c r="E14" s="13"/>
      <c r="F14" s="13"/>
    </row>
    <row r="15" spans="1:7" ht="12.75" customHeight="1" x14ac:dyDescent="0.25">
      <c r="A15" s="28"/>
    </row>
    <row r="16" spans="1:7" ht="12.75" customHeight="1" x14ac:dyDescent="0.25">
      <c r="A16" s="25"/>
      <c r="B16" s="33" t="s">
        <v>16</v>
      </c>
      <c r="C16" s="29" t="s">
        <v>90</v>
      </c>
      <c r="D16" s="33" t="s">
        <v>92</v>
      </c>
      <c r="E16" s="33" t="s">
        <v>89</v>
      </c>
      <c r="F16" s="35" t="s">
        <v>109</v>
      </c>
      <c r="G16" s="35"/>
    </row>
    <row r="17" spans="1:8" ht="12.75" customHeight="1" thickBot="1" x14ac:dyDescent="0.3">
      <c r="A17" s="31" t="s">
        <v>76</v>
      </c>
      <c r="B17" s="36"/>
      <c r="C17" s="32" t="s">
        <v>91</v>
      </c>
      <c r="D17" s="36"/>
      <c r="E17" s="36"/>
      <c r="F17" s="32" t="s">
        <v>93</v>
      </c>
      <c r="G17" s="32" t="s">
        <v>94</v>
      </c>
    </row>
    <row r="18" spans="1:8" ht="12.75" customHeight="1" thickTop="1" x14ac:dyDescent="0.25">
      <c r="A18" s="27" t="s">
        <v>17</v>
      </c>
      <c r="B18" s="11">
        <v>52.181958195818879</v>
      </c>
      <c r="C18" s="11">
        <v>22.373186374799776</v>
      </c>
      <c r="D18" s="10">
        <v>2.3323436063892293</v>
      </c>
      <c r="E18" s="12">
        <v>3.3069753155746194E-2</v>
      </c>
      <c r="F18" s="11">
        <v>4.7529218394215089</v>
      </c>
      <c r="G18" s="11">
        <v>99.610994552216255</v>
      </c>
    </row>
    <row r="19" spans="1:8" ht="12.75" customHeight="1" x14ac:dyDescent="0.25">
      <c r="A19" s="27" t="s">
        <v>1</v>
      </c>
      <c r="B19" s="11">
        <v>15.264026402640354</v>
      </c>
      <c r="C19" s="11">
        <v>0.8195373563799484</v>
      </c>
      <c r="D19" s="10">
        <v>18.625174659596297</v>
      </c>
      <c r="E19" s="12">
        <v>2.8607175931961937E-12</v>
      </c>
      <c r="F19" s="11">
        <v>13.526684817940923</v>
      </c>
      <c r="G19" s="11">
        <v>17.001367987339787</v>
      </c>
    </row>
    <row r="20" spans="1:8" ht="12.75" customHeight="1" x14ac:dyDescent="0.25">
      <c r="H20" s="1"/>
    </row>
    <row r="21" spans="1:8" ht="12.75" customHeight="1" x14ac:dyDescent="0.25"/>
    <row r="22" spans="1:8" ht="12.75" customHeight="1" x14ac:dyDescent="0.25"/>
    <row r="23" spans="1:8" ht="12.75" customHeight="1" x14ac:dyDescent="0.25"/>
    <row r="24" spans="1:8" ht="12.75" customHeight="1" x14ac:dyDescent="0.25"/>
    <row r="25" spans="1:8" ht="12.75" customHeight="1" x14ac:dyDescent="0.25"/>
    <row r="26" spans="1:8" ht="12.75" customHeight="1" x14ac:dyDescent="0.25"/>
    <row r="27" spans="1:8" ht="12.75" customHeight="1" x14ac:dyDescent="0.25"/>
    <row r="28" spans="1:8" ht="12.75" customHeight="1" x14ac:dyDescent="0.25"/>
    <row r="29" spans="1:8" ht="12.75" customHeight="1" x14ac:dyDescent="0.25"/>
    <row r="30" spans="1:8" ht="12.75" customHeight="1" x14ac:dyDescent="0.25"/>
    <row r="31" spans="1:8" ht="12.75" customHeight="1" x14ac:dyDescent="0.25"/>
    <row r="32" spans="1:8" ht="12.75" customHeight="1" x14ac:dyDescent="0.25"/>
    <row r="33" spans="1:3" ht="12.75" customHeight="1" x14ac:dyDescent="0.25"/>
    <row r="34" spans="1:3" ht="12.75" customHeight="1" x14ac:dyDescent="0.25"/>
    <row r="35" spans="1:3" ht="12.75" customHeight="1" x14ac:dyDescent="0.25"/>
    <row r="36" spans="1:3" ht="12.75" customHeight="1" x14ac:dyDescent="0.25"/>
    <row r="37" spans="1:3" ht="12.75" customHeight="1" x14ac:dyDescent="0.25"/>
    <row r="38" spans="1:3" ht="12.75" customHeight="1" x14ac:dyDescent="0.25"/>
    <row r="39" spans="1:3" ht="12.75" customHeight="1" x14ac:dyDescent="0.25"/>
    <row r="40" spans="1:3" ht="12.75" customHeight="1" x14ac:dyDescent="0.25"/>
    <row r="41" spans="1:3" ht="12.75" customHeight="1" x14ac:dyDescent="0.25"/>
    <row r="42" spans="1:3" ht="12.75" customHeight="1" x14ac:dyDescent="0.25">
      <c r="A42" s="7"/>
      <c r="B42" s="8"/>
      <c r="C42" s="8"/>
    </row>
    <row r="43" spans="1:3" ht="12.75" customHeight="1" thickBot="1" x14ac:dyDescent="0.3">
      <c r="A43" s="31" t="s">
        <v>110</v>
      </c>
      <c r="B43" s="32" t="s">
        <v>2</v>
      </c>
      <c r="C43" s="32" t="s">
        <v>111</v>
      </c>
    </row>
    <row r="44" spans="1:3" ht="12.75" customHeight="1" thickTop="1" x14ac:dyDescent="0.25">
      <c r="A44" s="9">
        <v>1</v>
      </c>
      <c r="B44" s="13">
        <v>361</v>
      </c>
      <c r="C44" s="13">
        <v>357.46248624862596</v>
      </c>
    </row>
    <row r="45" spans="1:3" ht="12.75" customHeight="1" x14ac:dyDescent="0.25">
      <c r="A45" s="9">
        <v>2</v>
      </c>
      <c r="B45" s="13">
        <v>400</v>
      </c>
      <c r="C45" s="13">
        <v>433.78261826182774</v>
      </c>
    </row>
    <row r="46" spans="1:3" ht="12.75" customHeight="1" x14ac:dyDescent="0.25">
      <c r="A46" s="9">
        <v>3</v>
      </c>
      <c r="B46" s="13">
        <v>376</v>
      </c>
      <c r="C46" s="13">
        <v>387.99053905390667</v>
      </c>
    </row>
    <row r="47" spans="1:3" ht="12.75" customHeight="1" x14ac:dyDescent="0.25">
      <c r="A47" s="9">
        <v>4</v>
      </c>
      <c r="B47" s="13">
        <v>384</v>
      </c>
      <c r="C47" s="13">
        <v>403.25456545654703</v>
      </c>
    </row>
    <row r="48" spans="1:3" ht="12.75" customHeight="1" x14ac:dyDescent="0.25">
      <c r="A48" s="9">
        <v>5</v>
      </c>
      <c r="B48" s="13">
        <v>361</v>
      </c>
      <c r="C48" s="13">
        <v>357.46248624862596</v>
      </c>
    </row>
    <row r="49" spans="1:3" ht="12.75" customHeight="1" x14ac:dyDescent="0.25">
      <c r="A49" s="9">
        <v>6</v>
      </c>
      <c r="B49" s="13">
        <v>360</v>
      </c>
      <c r="C49" s="13">
        <v>342.19845984598561</v>
      </c>
    </row>
    <row r="50" spans="1:3" ht="12.75" customHeight="1" x14ac:dyDescent="0.25">
      <c r="A50" s="9">
        <v>7</v>
      </c>
      <c r="B50" s="13">
        <v>427.2</v>
      </c>
      <c r="C50" s="13">
        <v>418.51859185918738</v>
      </c>
    </row>
    <row r="51" spans="1:3" ht="12.75" customHeight="1" x14ac:dyDescent="0.25">
      <c r="A51" s="9">
        <v>8</v>
      </c>
      <c r="B51" s="13">
        <v>458.4</v>
      </c>
      <c r="C51" s="13">
        <v>479.5746974697488</v>
      </c>
    </row>
    <row r="52" spans="1:3" ht="12.75" customHeight="1" x14ac:dyDescent="0.25">
      <c r="A52" s="9">
        <v>9</v>
      </c>
      <c r="B52" s="13">
        <v>450.8</v>
      </c>
      <c r="C52" s="13">
        <v>449.04664466446809</v>
      </c>
    </row>
    <row r="53" spans="1:3" ht="12.75" customHeight="1" x14ac:dyDescent="0.25">
      <c r="A53" s="9">
        <v>10</v>
      </c>
      <c r="B53" s="13">
        <v>475.2</v>
      </c>
      <c r="C53" s="13">
        <v>494.83872387238915</v>
      </c>
    </row>
    <row r="54" spans="1:3" ht="12.75" customHeight="1" x14ac:dyDescent="0.25">
      <c r="A54" s="9">
        <v>11</v>
      </c>
      <c r="B54" s="13">
        <v>462.6</v>
      </c>
      <c r="C54" s="13">
        <v>464.31067106710844</v>
      </c>
    </row>
    <row r="55" spans="1:3" ht="12.75" customHeight="1" x14ac:dyDescent="0.25">
      <c r="A55" s="9">
        <v>12</v>
      </c>
      <c r="B55" s="13">
        <v>445</v>
      </c>
      <c r="C55" s="13">
        <v>433.78261826182774</v>
      </c>
    </row>
    <row r="56" spans="1:3" ht="12.75" customHeight="1" x14ac:dyDescent="0.25">
      <c r="A56" s="9">
        <v>13</v>
      </c>
      <c r="B56" s="13">
        <v>511</v>
      </c>
      <c r="C56" s="13">
        <v>479.5746974697488</v>
      </c>
    </row>
    <row r="57" spans="1:3" ht="12.75" customHeight="1" x14ac:dyDescent="0.25">
      <c r="A57" s="9">
        <v>14</v>
      </c>
      <c r="B57" s="13">
        <v>550.79999999999995</v>
      </c>
      <c r="C57" s="13">
        <v>540.63080308031022</v>
      </c>
    </row>
    <row r="58" spans="1:3" ht="12.75" customHeight="1" x14ac:dyDescent="0.25">
      <c r="A58" s="9">
        <v>15</v>
      </c>
      <c r="B58" s="13">
        <v>587.79999999999995</v>
      </c>
      <c r="C58" s="13">
        <v>586.42288228823122</v>
      </c>
    </row>
    <row r="59" spans="1:3" ht="12.75" customHeight="1" x14ac:dyDescent="0.25">
      <c r="A59" s="9">
        <v>16</v>
      </c>
      <c r="B59" s="13">
        <v>574.1</v>
      </c>
      <c r="C59" s="13">
        <v>571.15885588559092</v>
      </c>
    </row>
    <row r="60" spans="1:3" ht="12.75" customHeight="1" x14ac:dyDescent="0.25">
      <c r="A60" s="9">
        <v>17</v>
      </c>
      <c r="B60" s="13">
        <v>535.4</v>
      </c>
      <c r="C60" s="13">
        <v>510.10275027502951</v>
      </c>
    </row>
    <row r="61" spans="1:3" ht="12.75" customHeight="1" x14ac:dyDescent="0.25">
      <c r="A61" s="9">
        <v>18</v>
      </c>
      <c r="B61" s="13">
        <v>591.5</v>
      </c>
      <c r="C61" s="13">
        <v>601.68690869087163</v>
      </c>
    </row>
  </sheetData>
  <mergeCells count="7">
    <mergeCell ref="C7:C8"/>
    <mergeCell ref="E11:E12"/>
    <mergeCell ref="F11:F12"/>
    <mergeCell ref="B16:B17"/>
    <mergeCell ref="D16:D17"/>
    <mergeCell ref="E16:E17"/>
    <mergeCell ref="F16:G16"/>
  </mergeCells>
  <phoneticPr fontId="5" type="noConversion"/>
  <pageMargins left="0.75" right="0.75" top="1" bottom="1" header="0.5" footer="0.5"/>
  <pageSetup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showGridLines="0" workbookViewId="0"/>
  </sheetViews>
  <sheetFormatPr defaultColWidth="12.7109375" defaultRowHeight="15" x14ac:dyDescent="0.25"/>
  <cols>
    <col min="1" max="1" width="15.140625" style="2" bestFit="1" customWidth="1"/>
    <col min="2" max="2" width="23" style="2" bestFit="1" customWidth="1"/>
    <col min="3" max="7" width="12.7109375" style="2" customWidth="1"/>
    <col min="8" max="16384" width="12.7109375" style="2"/>
  </cols>
  <sheetData>
    <row r="1" spans="1:7" s="4" customFormat="1" ht="18" x14ac:dyDescent="0.25">
      <c r="A1" s="20" t="s">
        <v>48</v>
      </c>
      <c r="B1" s="23" t="s">
        <v>49</v>
      </c>
    </row>
    <row r="2" spans="1:7" s="4" customFormat="1" x14ac:dyDescent="0.25">
      <c r="A2" s="21" t="s">
        <v>50</v>
      </c>
      <c r="B2" s="23" t="s">
        <v>51</v>
      </c>
    </row>
    <row r="3" spans="1:7" s="4" customFormat="1" x14ac:dyDescent="0.25">
      <c r="A3" s="21" t="s">
        <v>52</v>
      </c>
      <c r="B3" s="23" t="s">
        <v>122</v>
      </c>
    </row>
    <row r="4" spans="1:7" s="4" customFormat="1" x14ac:dyDescent="0.25">
      <c r="A4" s="21" t="s">
        <v>53</v>
      </c>
      <c r="B4" s="23" t="s">
        <v>123</v>
      </c>
    </row>
    <row r="5" spans="1:7" s="5" customFormat="1" x14ac:dyDescent="0.25">
      <c r="A5" s="22" t="s">
        <v>54</v>
      </c>
      <c r="B5" s="24" t="s">
        <v>55</v>
      </c>
    </row>
    <row r="7" spans="1:7" ht="12.75" customHeight="1" x14ac:dyDescent="0.25">
      <c r="A7" s="25"/>
      <c r="B7" s="29" t="s">
        <v>77</v>
      </c>
      <c r="C7" s="33" t="s">
        <v>12</v>
      </c>
      <c r="D7" s="29" t="s">
        <v>79</v>
      </c>
      <c r="E7" s="29" t="s">
        <v>80</v>
      </c>
    </row>
    <row r="8" spans="1:7" ht="12.75" customHeight="1" thickBot="1" x14ac:dyDescent="0.3">
      <c r="A8" s="31" t="s">
        <v>82</v>
      </c>
      <c r="B8" s="32" t="s">
        <v>78</v>
      </c>
      <c r="C8" s="36"/>
      <c r="D8" s="32" t="s">
        <v>12</v>
      </c>
      <c r="E8" s="32" t="s">
        <v>81</v>
      </c>
    </row>
    <row r="9" spans="1:7" ht="12.75" customHeight="1" thickTop="1" x14ac:dyDescent="0.25">
      <c r="A9" s="9"/>
      <c r="B9" s="10">
        <v>0.99645697676867084</v>
      </c>
      <c r="C9" s="10">
        <v>0.99292650655095938</v>
      </c>
      <c r="D9" s="10">
        <v>0.99248441321039438</v>
      </c>
      <c r="E9" s="11">
        <v>3.5896763638590405</v>
      </c>
    </row>
    <row r="10" spans="1:7" ht="12.75" customHeight="1" x14ac:dyDescent="0.25"/>
    <row r="11" spans="1:7" ht="12.75" customHeight="1" x14ac:dyDescent="0.25">
      <c r="A11" s="25"/>
      <c r="B11" s="29" t="s">
        <v>83</v>
      </c>
      <c r="C11" s="29" t="s">
        <v>85</v>
      </c>
      <c r="D11" s="29" t="s">
        <v>87</v>
      </c>
      <c r="E11" s="33" t="s">
        <v>88</v>
      </c>
      <c r="F11" s="33" t="s">
        <v>89</v>
      </c>
    </row>
    <row r="12" spans="1:7" ht="12.75" customHeight="1" thickBot="1" x14ac:dyDescent="0.3">
      <c r="A12" s="31" t="s">
        <v>13</v>
      </c>
      <c r="B12" s="32" t="s">
        <v>84</v>
      </c>
      <c r="C12" s="32" t="s">
        <v>86</v>
      </c>
      <c r="D12" s="32" t="s">
        <v>86</v>
      </c>
      <c r="E12" s="36"/>
      <c r="F12" s="36"/>
    </row>
    <row r="13" spans="1:7" ht="12.75" customHeight="1" thickTop="1" x14ac:dyDescent="0.25">
      <c r="A13" s="27" t="s">
        <v>14</v>
      </c>
      <c r="B13" s="11">
        <v>1</v>
      </c>
      <c r="C13" s="11">
        <v>28941.012605989039</v>
      </c>
      <c r="D13" s="11">
        <v>28941.012605989039</v>
      </c>
      <c r="E13" s="10">
        <v>2245.9657620761868</v>
      </c>
      <c r="F13" s="12">
        <v>1.2346389600510661E-18</v>
      </c>
    </row>
    <row r="14" spans="1:7" ht="12.75" customHeight="1" x14ac:dyDescent="0.25">
      <c r="A14" s="27" t="s">
        <v>15</v>
      </c>
      <c r="B14" s="11">
        <v>16</v>
      </c>
      <c r="C14" s="11">
        <v>206.17242235597223</v>
      </c>
      <c r="D14" s="11">
        <v>12.885776397248264</v>
      </c>
      <c r="E14" s="13"/>
      <c r="F14" s="13"/>
    </row>
    <row r="15" spans="1:7" ht="12.75" customHeight="1" x14ac:dyDescent="0.25">
      <c r="A15" s="28"/>
    </row>
    <row r="16" spans="1:7" ht="12.75" customHeight="1" x14ac:dyDescent="0.25">
      <c r="A16" s="25"/>
      <c r="B16" s="33" t="s">
        <v>16</v>
      </c>
      <c r="C16" s="29" t="s">
        <v>90</v>
      </c>
      <c r="D16" s="33" t="s">
        <v>92</v>
      </c>
      <c r="E16" s="33" t="s">
        <v>89</v>
      </c>
      <c r="F16" s="35" t="s">
        <v>109</v>
      </c>
      <c r="G16" s="35"/>
    </row>
    <row r="17" spans="1:10" ht="12.75" customHeight="1" thickBot="1" x14ac:dyDescent="0.3">
      <c r="A17" s="31" t="s">
        <v>76</v>
      </c>
      <c r="B17" s="36"/>
      <c r="C17" s="32" t="s">
        <v>91</v>
      </c>
      <c r="D17" s="36"/>
      <c r="E17" s="36"/>
      <c r="F17" s="32" t="s">
        <v>93</v>
      </c>
      <c r="G17" s="32" t="s">
        <v>94</v>
      </c>
    </row>
    <row r="18" spans="1:10" ht="12.75" customHeight="1" thickTop="1" x14ac:dyDescent="0.25">
      <c r="A18" s="27" t="s">
        <v>17</v>
      </c>
      <c r="B18" s="11">
        <v>201.60366945785245</v>
      </c>
      <c r="C18" s="11">
        <v>4.5967135144290809</v>
      </c>
      <c r="D18" s="10">
        <v>43.858219318001581</v>
      </c>
      <c r="E18" s="12">
        <v>4.2272771925043496E-18</v>
      </c>
      <c r="F18" s="11">
        <v>191.85907211961339</v>
      </c>
      <c r="G18" s="11">
        <v>211.34826679609151</v>
      </c>
    </row>
    <row r="19" spans="1:10" ht="12.75" customHeight="1" x14ac:dyDescent="0.25">
      <c r="A19" s="27" t="s">
        <v>1</v>
      </c>
      <c r="B19" s="11">
        <v>7.9797616125249533</v>
      </c>
      <c r="C19" s="11">
        <v>0.16837916506583897</v>
      </c>
      <c r="D19" s="10">
        <v>47.391621222285657</v>
      </c>
      <c r="E19" s="12">
        <v>1.2346389600492777E-18</v>
      </c>
      <c r="F19" s="11">
        <v>7.6228137282234716</v>
      </c>
      <c r="G19" s="11">
        <v>8.336709496826435</v>
      </c>
    </row>
    <row r="20" spans="1:10" ht="12.75" customHeight="1" x14ac:dyDescent="0.25"/>
    <row r="21" spans="1:10" ht="12.75" customHeight="1" x14ac:dyDescent="0.25"/>
    <row r="22" spans="1:10" ht="12.75" customHeight="1" x14ac:dyDescent="0.25"/>
    <row r="23" spans="1:10" ht="12.75" customHeight="1" x14ac:dyDescent="0.25"/>
    <row r="24" spans="1:10" ht="12.75" customHeight="1" x14ac:dyDescent="0.25"/>
    <row r="25" spans="1:10" ht="12.75" customHeight="1" x14ac:dyDescent="0.25"/>
    <row r="26" spans="1:10" ht="12.75" customHeight="1" x14ac:dyDescent="0.25"/>
    <row r="27" spans="1:10" ht="12.75" customHeight="1" x14ac:dyDescent="0.25">
      <c r="I27" s="1" t="s">
        <v>19</v>
      </c>
    </row>
    <row r="28" spans="1:10" ht="12.75" customHeight="1" x14ac:dyDescent="0.25">
      <c r="I28" s="3" t="s">
        <v>1</v>
      </c>
      <c r="J28" s="3" t="s">
        <v>112</v>
      </c>
    </row>
    <row r="29" spans="1:10" ht="12.75" customHeight="1" x14ac:dyDescent="0.25">
      <c r="I29" s="2">
        <v>35</v>
      </c>
      <c r="J29" s="14">
        <f>(B18+B19*I29)*1.1^2</f>
        <v>581.88334433443333</v>
      </c>
    </row>
    <row r="30" spans="1:10" ht="12.75" customHeight="1" x14ac:dyDescent="0.25"/>
    <row r="31" spans="1:10" ht="12.75" customHeight="1" x14ac:dyDescent="0.25"/>
    <row r="32" spans="1:10" ht="12.75" customHeight="1" x14ac:dyDescent="0.25"/>
    <row r="33" spans="1:3" ht="12.75" customHeight="1" x14ac:dyDescent="0.25"/>
    <row r="34" spans="1:3" ht="12.75" customHeight="1" x14ac:dyDescent="0.25"/>
    <row r="35" spans="1:3" ht="12.75" customHeight="1" x14ac:dyDescent="0.25"/>
    <row r="36" spans="1:3" ht="12.75" customHeight="1" x14ac:dyDescent="0.25"/>
    <row r="37" spans="1:3" ht="12.75" customHeight="1" x14ac:dyDescent="0.25"/>
    <row r="38" spans="1:3" ht="12.75" customHeight="1" x14ac:dyDescent="0.25"/>
    <row r="39" spans="1:3" ht="12.75" customHeight="1" x14ac:dyDescent="0.25"/>
    <row r="40" spans="1:3" ht="12.75" customHeight="1" x14ac:dyDescent="0.25"/>
    <row r="41" spans="1:3" ht="12.75" customHeight="1" x14ac:dyDescent="0.25"/>
    <row r="42" spans="1:3" ht="12.75" customHeight="1" x14ac:dyDescent="0.25">
      <c r="A42" s="7"/>
      <c r="B42" s="8"/>
      <c r="C42" s="8"/>
    </row>
    <row r="43" spans="1:3" ht="12.75" customHeight="1" thickBot="1" x14ac:dyDescent="0.3">
      <c r="A43" s="31" t="s">
        <v>110</v>
      </c>
      <c r="B43" s="32" t="s">
        <v>18</v>
      </c>
      <c r="C43" s="32" t="s">
        <v>111</v>
      </c>
    </row>
    <row r="44" spans="1:3" ht="12.75" customHeight="1" thickTop="1" x14ac:dyDescent="0.25">
      <c r="A44" s="9">
        <v>1</v>
      </c>
      <c r="B44" s="13">
        <v>361</v>
      </c>
      <c r="C44" s="13">
        <v>361.19890170835151</v>
      </c>
    </row>
    <row r="45" spans="1:3" ht="12.75" customHeight="1" x14ac:dyDescent="0.25">
      <c r="A45" s="9">
        <v>2</v>
      </c>
      <c r="B45" s="13">
        <v>400</v>
      </c>
      <c r="C45" s="13">
        <v>401.09770977097628</v>
      </c>
    </row>
    <row r="46" spans="1:3" ht="12.75" customHeight="1" x14ac:dyDescent="0.25">
      <c r="A46" s="9">
        <v>3</v>
      </c>
      <c r="B46" s="13">
        <v>376</v>
      </c>
      <c r="C46" s="13">
        <v>377.15842493340142</v>
      </c>
    </row>
    <row r="47" spans="1:3" ht="12.75" customHeight="1" x14ac:dyDescent="0.25">
      <c r="A47" s="9">
        <v>4</v>
      </c>
      <c r="B47" s="13">
        <v>384</v>
      </c>
      <c r="C47" s="13">
        <v>385.13818654592637</v>
      </c>
    </row>
    <row r="48" spans="1:3" ht="12.75" customHeight="1" x14ac:dyDescent="0.25">
      <c r="A48" s="9">
        <v>5</v>
      </c>
      <c r="B48" s="13">
        <v>361</v>
      </c>
      <c r="C48" s="13">
        <v>361.19890170835151</v>
      </c>
    </row>
    <row r="49" spans="1:3" ht="12.75" customHeight="1" x14ac:dyDescent="0.25">
      <c r="A49" s="9">
        <v>6</v>
      </c>
      <c r="B49" s="13">
        <v>360</v>
      </c>
      <c r="C49" s="13">
        <v>353.21914009582656</v>
      </c>
    </row>
    <row r="50" spans="1:3" ht="12.75" customHeight="1" x14ac:dyDescent="0.25">
      <c r="A50" s="9">
        <v>7</v>
      </c>
      <c r="B50" s="13">
        <v>388.36363636363632</v>
      </c>
      <c r="C50" s="13">
        <v>393.11794815845133</v>
      </c>
    </row>
    <row r="51" spans="1:3" ht="12.75" customHeight="1" x14ac:dyDescent="0.25">
      <c r="A51" s="9">
        <v>8</v>
      </c>
      <c r="B51" s="13">
        <v>416.72727272727269</v>
      </c>
      <c r="C51" s="13">
        <v>425.03699460855114</v>
      </c>
    </row>
    <row r="52" spans="1:3" ht="12.75" customHeight="1" x14ac:dyDescent="0.25">
      <c r="A52" s="9">
        <v>9</v>
      </c>
      <c r="B52" s="13">
        <v>409.81818181818181</v>
      </c>
      <c r="C52" s="13">
        <v>409.07747138350123</v>
      </c>
    </row>
    <row r="53" spans="1:3" ht="12.75" customHeight="1" x14ac:dyDescent="0.25">
      <c r="A53" s="9">
        <v>10</v>
      </c>
      <c r="B53" s="13">
        <v>431.99999999999994</v>
      </c>
      <c r="C53" s="13">
        <v>433.01675622107609</v>
      </c>
    </row>
    <row r="54" spans="1:3" ht="12.75" customHeight="1" x14ac:dyDescent="0.25">
      <c r="A54" s="9">
        <v>11</v>
      </c>
      <c r="B54" s="13">
        <v>420.5454545454545</v>
      </c>
      <c r="C54" s="13">
        <v>417.05723299602619</v>
      </c>
    </row>
    <row r="55" spans="1:3" ht="12.75" customHeight="1" x14ac:dyDescent="0.25">
      <c r="A55" s="9">
        <v>12</v>
      </c>
      <c r="B55" s="13">
        <v>404.5454545454545</v>
      </c>
      <c r="C55" s="13">
        <v>401.09770977097628</v>
      </c>
    </row>
    <row r="56" spans="1:3" ht="12.75" customHeight="1" x14ac:dyDescent="0.25">
      <c r="A56" s="9">
        <v>13</v>
      </c>
      <c r="B56" s="13">
        <v>422.31404958677678</v>
      </c>
      <c r="C56" s="13">
        <v>425.03699460855114</v>
      </c>
    </row>
    <row r="57" spans="1:3" ht="12.75" customHeight="1" x14ac:dyDescent="0.25">
      <c r="A57" s="9">
        <v>14</v>
      </c>
      <c r="B57" s="13">
        <v>455.20661157024784</v>
      </c>
      <c r="C57" s="13">
        <v>456.95604105865095</v>
      </c>
    </row>
    <row r="58" spans="1:3" ht="12.75" customHeight="1" x14ac:dyDescent="0.25">
      <c r="A58" s="9">
        <v>15</v>
      </c>
      <c r="B58" s="13">
        <v>485.78512396694202</v>
      </c>
      <c r="C58" s="13">
        <v>480.89532589622581</v>
      </c>
    </row>
    <row r="59" spans="1:3" ht="12.75" customHeight="1" x14ac:dyDescent="0.25">
      <c r="A59" s="9">
        <v>16</v>
      </c>
      <c r="B59" s="13">
        <v>474.46280991735534</v>
      </c>
      <c r="C59" s="13">
        <v>472.91556428370086</v>
      </c>
    </row>
    <row r="60" spans="1:3" ht="12.75" customHeight="1" x14ac:dyDescent="0.25">
      <c r="A60" s="9">
        <v>17</v>
      </c>
      <c r="B60" s="13">
        <v>442.4793388429751</v>
      </c>
      <c r="C60" s="13">
        <v>440.99651783360105</v>
      </c>
    </row>
    <row r="61" spans="1:3" ht="12.75" customHeight="1" x14ac:dyDescent="0.25">
      <c r="A61" s="9">
        <v>18</v>
      </c>
      <c r="B61" s="13">
        <v>488.84297520661147</v>
      </c>
      <c r="C61" s="13">
        <v>488.87508750875077</v>
      </c>
    </row>
  </sheetData>
  <mergeCells count="7">
    <mergeCell ref="C7:C8"/>
    <mergeCell ref="E11:E12"/>
    <mergeCell ref="F11:F12"/>
    <mergeCell ref="B16:B17"/>
    <mergeCell ref="D16:D17"/>
    <mergeCell ref="E16:E17"/>
    <mergeCell ref="F16:G16"/>
  </mergeCells>
  <phoneticPr fontId="5" type="noConversion"/>
  <pageMargins left="0.75" right="0.75" top="1" bottom="1" header="0.5" footer="0.5"/>
  <pageSetup orientation="portrait" blackAndWhite="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2.75" x14ac:dyDescent="0.2"/>
  <cols>
    <col min="1" max="1" width="30.7109375" style="19"/>
    <col min="2" max="16384" width="30.7109375" style="18"/>
  </cols>
  <sheetData>
    <row r="1" spans="1:20" x14ac:dyDescent="0.2">
      <c r="A1" s="19" t="s">
        <v>20</v>
      </c>
      <c r="B1" s="18" t="s">
        <v>21</v>
      </c>
      <c r="C1" s="18" t="s">
        <v>113</v>
      </c>
      <c r="D1" s="18">
        <v>5</v>
      </c>
      <c r="E1" s="18" t="s">
        <v>114</v>
      </c>
      <c r="F1" s="18">
        <v>5</v>
      </c>
      <c r="G1" s="18" t="s">
        <v>115</v>
      </c>
      <c r="H1" s="18">
        <v>0</v>
      </c>
      <c r="I1" s="18" t="s">
        <v>116</v>
      </c>
      <c r="J1" s="18">
        <v>1</v>
      </c>
      <c r="K1" s="18" t="s">
        <v>117</v>
      </c>
      <c r="L1" s="18">
        <v>0</v>
      </c>
      <c r="M1" s="18" t="s">
        <v>118</v>
      </c>
      <c r="N1" s="18">
        <v>0</v>
      </c>
      <c r="O1" s="18" t="s">
        <v>119</v>
      </c>
      <c r="P1" s="18">
        <v>1</v>
      </c>
      <c r="Q1" s="18" t="s">
        <v>120</v>
      </c>
      <c r="R1" s="18">
        <v>0</v>
      </c>
      <c r="S1" s="18" t="s">
        <v>121</v>
      </c>
      <c r="T1" s="18">
        <v>0</v>
      </c>
    </row>
    <row r="2" spans="1:20" x14ac:dyDescent="0.2">
      <c r="A2" s="19" t="s">
        <v>22</v>
      </c>
      <c r="B2" s="18" t="s">
        <v>61</v>
      </c>
    </row>
    <row r="3" spans="1:20" x14ac:dyDescent="0.2">
      <c r="A3" s="19" t="s">
        <v>23</v>
      </c>
      <c r="B3" s="18" t="b">
        <f>IF(B10&gt;256,"TripUpST110AndEarlier",FALSE)</f>
        <v>0</v>
      </c>
    </row>
    <row r="4" spans="1:20" x14ac:dyDescent="0.2">
      <c r="A4" s="19" t="s">
        <v>24</v>
      </c>
      <c r="B4" s="18" t="s">
        <v>25</v>
      </c>
    </row>
    <row r="5" spans="1:20" x14ac:dyDescent="0.2">
      <c r="A5" s="19" t="s">
        <v>26</v>
      </c>
      <c r="B5" s="18" t="b">
        <v>1</v>
      </c>
    </row>
    <row r="6" spans="1:20" x14ac:dyDescent="0.2">
      <c r="A6" s="19" t="s">
        <v>27</v>
      </c>
      <c r="B6" s="18" t="b">
        <v>1</v>
      </c>
    </row>
    <row r="7" spans="1:20" x14ac:dyDescent="0.2">
      <c r="A7" s="19" t="s">
        <v>28</v>
      </c>
      <c r="B7" s="18" t="e">
        <f>Data!$F$1:$H$7</f>
        <v>#VALUE!</v>
      </c>
    </row>
    <row r="8" spans="1:20" x14ac:dyDescent="0.2">
      <c r="A8" s="19" t="s">
        <v>29</v>
      </c>
      <c r="B8" s="18">
        <v>1</v>
      </c>
    </row>
    <row r="9" spans="1:20" x14ac:dyDescent="0.2">
      <c r="A9" s="19" t="s">
        <v>30</v>
      </c>
      <c r="B9" s="18">
        <f>1</f>
        <v>1</v>
      </c>
    </row>
    <row r="10" spans="1:20" x14ac:dyDescent="0.2">
      <c r="A10" s="19" t="s">
        <v>31</v>
      </c>
      <c r="B10" s="18">
        <v>3</v>
      </c>
    </row>
    <row r="12" spans="1:20" x14ac:dyDescent="0.2">
      <c r="A12" s="19" t="s">
        <v>32</v>
      </c>
      <c r="B12" s="18" t="s">
        <v>62</v>
      </c>
      <c r="C12" s="18" t="s">
        <v>33</v>
      </c>
      <c r="D12" s="18" t="s">
        <v>45</v>
      </c>
      <c r="E12" s="18" t="b">
        <v>1</v>
      </c>
      <c r="F12" s="18">
        <v>0</v>
      </c>
      <c r="G12" s="18">
        <v>4</v>
      </c>
    </row>
    <row r="13" spans="1:20" x14ac:dyDescent="0.2">
      <c r="A13" s="19" t="s">
        <v>34</v>
      </c>
      <c r="B13" s="18" t="e">
        <f>Data!$F$1:$F$7</f>
        <v>#VALUE!</v>
      </c>
    </row>
    <row r="14" spans="1:20" x14ac:dyDescent="0.2">
      <c r="A14" s="19" t="s">
        <v>35</v>
      </c>
    </row>
    <row r="15" spans="1:20" x14ac:dyDescent="0.2">
      <c r="A15" s="19" t="s">
        <v>36</v>
      </c>
      <c r="B15" s="18" t="s">
        <v>63</v>
      </c>
      <c r="C15" s="18" t="s">
        <v>37</v>
      </c>
      <c r="D15" s="18" t="s">
        <v>46</v>
      </c>
      <c r="E15" s="18" t="b">
        <v>1</v>
      </c>
      <c r="F15" s="18">
        <v>0</v>
      </c>
      <c r="G15" s="18">
        <v>4</v>
      </c>
    </row>
    <row r="16" spans="1:20" x14ac:dyDescent="0.2">
      <c r="A16" s="19" t="s">
        <v>38</v>
      </c>
      <c r="B16" s="18" t="e">
        <f>Data!$G$1:$G$7</f>
        <v>#VALUE!</v>
      </c>
    </row>
    <row r="17" spans="1:7" x14ac:dyDescent="0.2">
      <c r="A17" s="19" t="s">
        <v>39</v>
      </c>
    </row>
    <row r="18" spans="1:7" x14ac:dyDescent="0.2">
      <c r="A18" s="19" t="s">
        <v>40</v>
      </c>
      <c r="B18" s="18" t="s">
        <v>64</v>
      </c>
      <c r="C18" s="18" t="s">
        <v>41</v>
      </c>
      <c r="D18" s="18" t="s">
        <v>47</v>
      </c>
      <c r="E18" s="18" t="b">
        <v>1</v>
      </c>
      <c r="F18" s="18">
        <v>0</v>
      </c>
      <c r="G18" s="18">
        <v>4</v>
      </c>
    </row>
    <row r="19" spans="1:7" x14ac:dyDescent="0.2">
      <c r="A19" s="19" t="s">
        <v>42</v>
      </c>
      <c r="B19" s="18" t="e">
        <f>Data!$H$1:$H$7</f>
        <v>#VALUE!</v>
      </c>
    </row>
    <row r="20" spans="1:7" x14ac:dyDescent="0.2">
      <c r="A20" s="19" t="s">
        <v>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2.75" x14ac:dyDescent="0.2"/>
  <cols>
    <col min="1" max="1" width="30.7109375" style="19"/>
    <col min="2" max="16384" width="30.7109375" style="18"/>
  </cols>
  <sheetData>
    <row r="1" spans="1:20" x14ac:dyDescent="0.2">
      <c r="A1" s="19" t="s">
        <v>20</v>
      </c>
      <c r="B1" s="18" t="s">
        <v>57</v>
      </c>
      <c r="C1" s="18" t="s">
        <v>113</v>
      </c>
      <c r="D1" s="18">
        <v>5</v>
      </c>
      <c r="E1" s="18" t="s">
        <v>114</v>
      </c>
      <c r="F1" s="18">
        <v>5</v>
      </c>
      <c r="G1" s="18" t="s">
        <v>115</v>
      </c>
      <c r="H1" s="18">
        <v>0</v>
      </c>
      <c r="I1" s="18" t="s">
        <v>116</v>
      </c>
      <c r="J1" s="18">
        <v>1</v>
      </c>
      <c r="K1" s="18" t="s">
        <v>117</v>
      </c>
      <c r="L1" s="18">
        <v>0</v>
      </c>
      <c r="M1" s="18" t="s">
        <v>118</v>
      </c>
      <c r="N1" s="18">
        <v>0</v>
      </c>
      <c r="O1" s="18" t="s">
        <v>119</v>
      </c>
      <c r="P1" s="18">
        <v>1</v>
      </c>
      <c r="Q1" s="18" t="s">
        <v>120</v>
      </c>
      <c r="R1" s="18">
        <v>0</v>
      </c>
      <c r="S1" s="18" t="s">
        <v>121</v>
      </c>
      <c r="T1" s="18">
        <v>0</v>
      </c>
    </row>
    <row r="2" spans="1:20" x14ac:dyDescent="0.2">
      <c r="A2" s="19" t="s">
        <v>22</v>
      </c>
      <c r="B2" s="18" t="s">
        <v>69</v>
      </c>
    </row>
    <row r="3" spans="1:20" x14ac:dyDescent="0.2">
      <c r="A3" s="19" t="s">
        <v>23</v>
      </c>
      <c r="B3" s="18" t="b">
        <f>IF(B10&gt;256,"TripUpST110AndEarlier",FALSE)</f>
        <v>0</v>
      </c>
    </row>
    <row r="4" spans="1:20" x14ac:dyDescent="0.2">
      <c r="A4" s="19" t="s">
        <v>24</v>
      </c>
      <c r="B4" s="18" t="s">
        <v>25</v>
      </c>
    </row>
    <row r="5" spans="1:20" x14ac:dyDescent="0.2">
      <c r="A5" s="19" t="s">
        <v>26</v>
      </c>
      <c r="B5" s="18" t="b">
        <v>1</v>
      </c>
    </row>
    <row r="6" spans="1:20" x14ac:dyDescent="0.2">
      <c r="A6" s="19" t="s">
        <v>27</v>
      </c>
      <c r="B6" s="18" t="b">
        <v>1</v>
      </c>
    </row>
    <row r="7" spans="1:20" x14ac:dyDescent="0.2">
      <c r="A7" s="19" t="s">
        <v>28</v>
      </c>
      <c r="B7" s="18" t="e">
        <f>Data!$N$1:$P$7</f>
        <v>#VALUE!</v>
      </c>
    </row>
    <row r="8" spans="1:20" x14ac:dyDescent="0.2">
      <c r="A8" s="19" t="s">
        <v>29</v>
      </c>
      <c r="B8" s="18">
        <v>1</v>
      </c>
    </row>
    <row r="9" spans="1:20" x14ac:dyDescent="0.2">
      <c r="A9" s="19" t="s">
        <v>30</v>
      </c>
      <c r="B9" s="18">
        <f>1</f>
        <v>1</v>
      </c>
    </row>
    <row r="10" spans="1:20" x14ac:dyDescent="0.2">
      <c r="A10" s="19" t="s">
        <v>31</v>
      </c>
      <c r="B10" s="18">
        <v>3</v>
      </c>
    </row>
    <row r="12" spans="1:20" x14ac:dyDescent="0.2">
      <c r="A12" s="19" t="s">
        <v>32</v>
      </c>
      <c r="B12" s="18" t="s">
        <v>70</v>
      </c>
      <c r="C12" s="18" t="s">
        <v>33</v>
      </c>
      <c r="D12" s="18" t="s">
        <v>71</v>
      </c>
      <c r="E12" s="18" t="b">
        <v>1</v>
      </c>
      <c r="F12" s="18">
        <v>0</v>
      </c>
      <c r="G12" s="18">
        <v>4</v>
      </c>
    </row>
    <row r="13" spans="1:20" x14ac:dyDescent="0.2">
      <c r="A13" s="19" t="s">
        <v>34</v>
      </c>
      <c r="B13" s="18" t="e">
        <f>Data!$N$1:$N$7</f>
        <v>#VALUE!</v>
      </c>
    </row>
    <row r="14" spans="1:20" x14ac:dyDescent="0.2">
      <c r="A14" s="19" t="s">
        <v>35</v>
      </c>
    </row>
    <row r="15" spans="1:20" x14ac:dyDescent="0.2">
      <c r="A15" s="19" t="s">
        <v>36</v>
      </c>
      <c r="B15" s="18" t="s">
        <v>72</v>
      </c>
      <c r="C15" s="18" t="s">
        <v>37</v>
      </c>
      <c r="D15" s="18" t="s">
        <v>73</v>
      </c>
      <c r="E15" s="18" t="b">
        <v>1</v>
      </c>
      <c r="F15" s="18">
        <v>0</v>
      </c>
      <c r="G15" s="18">
        <v>4</v>
      </c>
    </row>
    <row r="16" spans="1:20" x14ac:dyDescent="0.2">
      <c r="A16" s="19" t="s">
        <v>38</v>
      </c>
      <c r="B16" s="18" t="e">
        <f>Data!$O$1:$O$7</f>
        <v>#VALUE!</v>
      </c>
    </row>
    <row r="17" spans="1:7" x14ac:dyDescent="0.2">
      <c r="A17" s="19" t="s">
        <v>39</v>
      </c>
    </row>
    <row r="18" spans="1:7" x14ac:dyDescent="0.2">
      <c r="A18" s="19" t="s">
        <v>40</v>
      </c>
      <c r="B18" s="18" t="s">
        <v>74</v>
      </c>
      <c r="C18" s="18" t="s">
        <v>41</v>
      </c>
      <c r="D18" s="18" t="s">
        <v>75</v>
      </c>
      <c r="E18" s="18" t="b">
        <v>1</v>
      </c>
      <c r="F18" s="18">
        <v>0</v>
      </c>
      <c r="G18" s="18">
        <v>4</v>
      </c>
    </row>
    <row r="19" spans="1:7" x14ac:dyDescent="0.2">
      <c r="A19" s="19" t="s">
        <v>42</v>
      </c>
      <c r="B19" s="18" t="e">
        <f>Data!$P$1:$P$7</f>
        <v>#VALUE!</v>
      </c>
    </row>
    <row r="20" spans="1:7" x14ac:dyDescent="0.2">
      <c r="A20" s="19" t="s">
        <v>43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2.75" x14ac:dyDescent="0.2"/>
  <cols>
    <col min="1" max="1" width="30.7109375" style="19"/>
    <col min="2" max="16384" width="30.7109375" style="18"/>
  </cols>
  <sheetData>
    <row r="1" spans="1:20" x14ac:dyDescent="0.2">
      <c r="A1" s="19" t="s">
        <v>20</v>
      </c>
      <c r="B1" s="18" t="s">
        <v>44</v>
      </c>
      <c r="C1" s="18" t="s">
        <v>113</v>
      </c>
      <c r="D1" s="18">
        <v>5</v>
      </c>
      <c r="E1" s="18" t="s">
        <v>114</v>
      </c>
      <c r="F1" s="18">
        <v>5</v>
      </c>
      <c r="G1" s="18" t="s">
        <v>115</v>
      </c>
      <c r="H1" s="18">
        <v>0</v>
      </c>
      <c r="I1" s="18" t="s">
        <v>116</v>
      </c>
      <c r="J1" s="18">
        <v>1</v>
      </c>
      <c r="K1" s="18" t="s">
        <v>117</v>
      </c>
      <c r="L1" s="18">
        <v>0</v>
      </c>
      <c r="M1" s="18" t="s">
        <v>118</v>
      </c>
      <c r="N1" s="18">
        <v>0</v>
      </c>
      <c r="O1" s="18" t="s">
        <v>119</v>
      </c>
      <c r="P1" s="18">
        <v>1</v>
      </c>
      <c r="Q1" s="18" t="s">
        <v>120</v>
      </c>
      <c r="R1" s="18">
        <v>0</v>
      </c>
      <c r="S1" s="18" t="s">
        <v>121</v>
      </c>
      <c r="T1" s="18">
        <v>0</v>
      </c>
    </row>
    <row r="2" spans="1:20" x14ac:dyDescent="0.2">
      <c r="A2" s="19" t="s">
        <v>22</v>
      </c>
      <c r="B2" s="18" t="s">
        <v>65</v>
      </c>
    </row>
    <row r="3" spans="1:20" x14ac:dyDescent="0.2">
      <c r="A3" s="19" t="s">
        <v>23</v>
      </c>
      <c r="B3" s="18" t="b">
        <f>IF(B10&gt;256,"TripUpST110AndEarlier",FALSE)</f>
        <v>0</v>
      </c>
    </row>
    <row r="4" spans="1:20" x14ac:dyDescent="0.2">
      <c r="A4" s="19" t="s">
        <v>24</v>
      </c>
      <c r="B4" s="18" t="s">
        <v>25</v>
      </c>
    </row>
    <row r="5" spans="1:20" x14ac:dyDescent="0.2">
      <c r="A5" s="19" t="s">
        <v>26</v>
      </c>
      <c r="B5" s="18" t="b">
        <v>1</v>
      </c>
    </row>
    <row r="6" spans="1:20" x14ac:dyDescent="0.2">
      <c r="A6" s="19" t="s">
        <v>27</v>
      </c>
      <c r="B6" s="18" t="b">
        <v>1</v>
      </c>
    </row>
    <row r="7" spans="1:20" x14ac:dyDescent="0.2">
      <c r="A7" s="19" t="s">
        <v>28</v>
      </c>
      <c r="B7" s="18" t="e">
        <f>Data!$J$1:$L$7</f>
        <v>#VALUE!</v>
      </c>
    </row>
    <row r="8" spans="1:20" x14ac:dyDescent="0.2">
      <c r="A8" s="19" t="s">
        <v>29</v>
      </c>
      <c r="B8" s="18">
        <v>1</v>
      </c>
    </row>
    <row r="9" spans="1:20" x14ac:dyDescent="0.2">
      <c r="A9" s="19" t="s">
        <v>30</v>
      </c>
      <c r="B9" s="18">
        <f>1</f>
        <v>1</v>
      </c>
    </row>
    <row r="10" spans="1:20" x14ac:dyDescent="0.2">
      <c r="A10" s="19" t="s">
        <v>31</v>
      </c>
      <c r="B10" s="18">
        <v>3</v>
      </c>
    </row>
    <row r="12" spans="1:20" x14ac:dyDescent="0.2">
      <c r="A12" s="19" t="s">
        <v>32</v>
      </c>
      <c r="B12" s="18" t="s">
        <v>66</v>
      </c>
      <c r="C12" s="18" t="s">
        <v>33</v>
      </c>
      <c r="D12" s="18" t="s">
        <v>58</v>
      </c>
      <c r="E12" s="18" t="b">
        <v>1</v>
      </c>
      <c r="F12" s="18">
        <v>0</v>
      </c>
      <c r="G12" s="18">
        <v>4</v>
      </c>
    </row>
    <row r="13" spans="1:20" x14ac:dyDescent="0.2">
      <c r="A13" s="19" t="s">
        <v>34</v>
      </c>
      <c r="B13" s="18" t="e">
        <f>Data!$J$1:$J$7</f>
        <v>#VALUE!</v>
      </c>
    </row>
    <row r="14" spans="1:20" x14ac:dyDescent="0.2">
      <c r="A14" s="19" t="s">
        <v>35</v>
      </c>
    </row>
    <row r="15" spans="1:20" x14ac:dyDescent="0.2">
      <c r="A15" s="19" t="s">
        <v>36</v>
      </c>
      <c r="B15" s="18" t="s">
        <v>67</v>
      </c>
      <c r="C15" s="18" t="s">
        <v>37</v>
      </c>
      <c r="D15" s="18" t="s">
        <v>59</v>
      </c>
      <c r="E15" s="18" t="b">
        <v>1</v>
      </c>
      <c r="F15" s="18">
        <v>0</v>
      </c>
      <c r="G15" s="18">
        <v>4</v>
      </c>
    </row>
    <row r="16" spans="1:20" x14ac:dyDescent="0.2">
      <c r="A16" s="19" t="s">
        <v>38</v>
      </c>
      <c r="B16" s="18" t="e">
        <f>Data!$K$1:$K$7</f>
        <v>#VALUE!</v>
      </c>
    </row>
    <row r="17" spans="1:7" x14ac:dyDescent="0.2">
      <c r="A17" s="19" t="s">
        <v>39</v>
      </c>
    </row>
    <row r="18" spans="1:7" x14ac:dyDescent="0.2">
      <c r="A18" s="19" t="s">
        <v>40</v>
      </c>
      <c r="B18" s="18" t="s">
        <v>68</v>
      </c>
      <c r="C18" s="18" t="s">
        <v>41</v>
      </c>
      <c r="D18" s="18" t="s">
        <v>60</v>
      </c>
      <c r="E18" s="18" t="b">
        <v>1</v>
      </c>
      <c r="F18" s="18">
        <v>0</v>
      </c>
      <c r="G18" s="18">
        <v>4</v>
      </c>
    </row>
    <row r="19" spans="1:7" x14ac:dyDescent="0.2">
      <c r="A19" s="19" t="s">
        <v>42</v>
      </c>
      <c r="B19" s="18" t="e">
        <f>Data!$L$1:$L$7</f>
        <v>#VALUE!</v>
      </c>
    </row>
    <row r="20" spans="1:7" x14ac:dyDescent="0.2">
      <c r="A20" s="19" t="s">
        <v>43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2.75" x14ac:dyDescent="0.2"/>
  <cols>
    <col min="1" max="1" width="30.7109375" style="19"/>
    <col min="2" max="16384" width="30.7109375" style="18"/>
  </cols>
  <sheetData>
    <row r="1" spans="1:20" x14ac:dyDescent="0.2">
      <c r="A1" s="19" t="s">
        <v>20</v>
      </c>
      <c r="B1" s="18" t="s">
        <v>95</v>
      </c>
      <c r="C1" s="18" t="s">
        <v>113</v>
      </c>
      <c r="D1" s="18">
        <v>5</v>
      </c>
      <c r="E1" s="18" t="s">
        <v>114</v>
      </c>
      <c r="F1" s="18">
        <v>5</v>
      </c>
      <c r="G1" s="18" t="s">
        <v>115</v>
      </c>
      <c r="H1" s="18">
        <v>0</v>
      </c>
      <c r="I1" s="18" t="s">
        <v>116</v>
      </c>
      <c r="J1" s="18">
        <v>1</v>
      </c>
      <c r="K1" s="18" t="s">
        <v>117</v>
      </c>
      <c r="L1" s="18">
        <v>0</v>
      </c>
      <c r="M1" s="18" t="s">
        <v>118</v>
      </c>
      <c r="N1" s="18">
        <v>0</v>
      </c>
      <c r="O1" s="18" t="s">
        <v>119</v>
      </c>
      <c r="P1" s="18">
        <v>1</v>
      </c>
      <c r="Q1" s="18" t="s">
        <v>120</v>
      </c>
      <c r="R1" s="18">
        <v>0</v>
      </c>
      <c r="S1" s="18" t="s">
        <v>121</v>
      </c>
      <c r="T1" s="18">
        <v>0</v>
      </c>
    </row>
    <row r="2" spans="1:20" x14ac:dyDescent="0.2">
      <c r="A2" s="19" t="s">
        <v>22</v>
      </c>
      <c r="B2" s="18" t="s">
        <v>96</v>
      </c>
    </row>
    <row r="3" spans="1:20" x14ac:dyDescent="0.2">
      <c r="A3" s="19" t="s">
        <v>23</v>
      </c>
      <c r="B3" s="18" t="b">
        <f>IF(B10&gt;256,"TripUpST110AndEarlier",FALSE)</f>
        <v>0</v>
      </c>
    </row>
    <row r="4" spans="1:20" x14ac:dyDescent="0.2">
      <c r="A4" s="19" t="s">
        <v>24</v>
      </c>
      <c r="B4" s="18" t="s">
        <v>25</v>
      </c>
    </row>
    <row r="5" spans="1:20" x14ac:dyDescent="0.2">
      <c r="A5" s="19" t="s">
        <v>26</v>
      </c>
      <c r="B5" s="18" t="b">
        <v>1</v>
      </c>
    </row>
    <row r="6" spans="1:20" x14ac:dyDescent="0.2">
      <c r="A6" s="19" t="s">
        <v>27</v>
      </c>
      <c r="B6" s="18" t="b">
        <v>1</v>
      </c>
    </row>
    <row r="7" spans="1:20" x14ac:dyDescent="0.2">
      <c r="A7" s="19" t="s">
        <v>28</v>
      </c>
      <c r="B7" s="18">
        <f>Data!$A$1:$D$19</f>
        <v>19</v>
      </c>
    </row>
    <row r="8" spans="1:20" x14ac:dyDescent="0.2">
      <c r="A8" s="19" t="s">
        <v>29</v>
      </c>
      <c r="B8" s="18">
        <v>1</v>
      </c>
    </row>
    <row r="9" spans="1:20" x14ac:dyDescent="0.2">
      <c r="A9" s="19" t="s">
        <v>30</v>
      </c>
      <c r="B9" s="18">
        <f>1</f>
        <v>1</v>
      </c>
    </row>
    <row r="10" spans="1:20" x14ac:dyDescent="0.2">
      <c r="A10" s="19" t="s">
        <v>31</v>
      </c>
      <c r="B10" s="18">
        <v>4</v>
      </c>
    </row>
    <row r="12" spans="1:20" x14ac:dyDescent="0.2">
      <c r="A12" s="19" t="s">
        <v>32</v>
      </c>
      <c r="B12" s="18" t="s">
        <v>97</v>
      </c>
      <c r="C12" s="18" t="s">
        <v>33</v>
      </c>
      <c r="D12" s="18" t="s">
        <v>98</v>
      </c>
      <c r="E12" s="18" t="b">
        <v>1</v>
      </c>
      <c r="F12" s="18">
        <v>0</v>
      </c>
      <c r="G12" s="18">
        <v>4</v>
      </c>
    </row>
    <row r="13" spans="1:20" x14ac:dyDescent="0.2">
      <c r="A13" s="19" t="s">
        <v>34</v>
      </c>
      <c r="B13" s="18">
        <f>Data!$A$1:$A$19</f>
        <v>12</v>
      </c>
    </row>
    <row r="14" spans="1:20" x14ac:dyDescent="0.2">
      <c r="A14" s="19" t="s">
        <v>35</v>
      </c>
    </row>
    <row r="15" spans="1:20" x14ac:dyDescent="0.2">
      <c r="A15" s="19" t="s">
        <v>36</v>
      </c>
      <c r="B15" s="18" t="s">
        <v>99</v>
      </c>
      <c r="C15" s="18" t="s">
        <v>37</v>
      </c>
      <c r="D15" s="18" t="s">
        <v>100</v>
      </c>
      <c r="E15" s="18" t="b">
        <v>1</v>
      </c>
      <c r="F15" s="18">
        <v>0</v>
      </c>
      <c r="G15" s="18">
        <v>4</v>
      </c>
    </row>
    <row r="16" spans="1:20" x14ac:dyDescent="0.2">
      <c r="A16" s="19" t="s">
        <v>38</v>
      </c>
      <c r="B16" s="18">
        <f>Data!$B$1:$B$19</f>
        <v>35</v>
      </c>
    </row>
    <row r="17" spans="1:7" x14ac:dyDescent="0.2">
      <c r="A17" s="19" t="s">
        <v>39</v>
      </c>
    </row>
    <row r="18" spans="1:7" x14ac:dyDescent="0.2">
      <c r="A18" s="19" t="s">
        <v>40</v>
      </c>
      <c r="B18" s="18" t="s">
        <v>101</v>
      </c>
      <c r="C18" s="18" t="s">
        <v>41</v>
      </c>
      <c r="D18" s="18" t="s">
        <v>102</v>
      </c>
      <c r="E18" s="18" t="b">
        <v>1</v>
      </c>
      <c r="F18" s="18">
        <v>0</v>
      </c>
      <c r="G18" s="18">
        <v>4</v>
      </c>
    </row>
    <row r="19" spans="1:7" x14ac:dyDescent="0.2">
      <c r="A19" s="19" t="s">
        <v>42</v>
      </c>
      <c r="B19" s="18">
        <f>Data!$C$1:$C$19</f>
        <v>591.5</v>
      </c>
    </row>
    <row r="20" spans="1:7" x14ac:dyDescent="0.2">
      <c r="A20" s="19" t="s">
        <v>43</v>
      </c>
    </row>
    <row r="21" spans="1:7" x14ac:dyDescent="0.2">
      <c r="A21" s="19" t="s">
        <v>103</v>
      </c>
      <c r="B21" s="18" t="s">
        <v>104</v>
      </c>
      <c r="C21" s="18" t="s">
        <v>105</v>
      </c>
      <c r="D21" s="18" t="s">
        <v>106</v>
      </c>
      <c r="E21" s="18" t="b">
        <v>1</v>
      </c>
      <c r="F21" s="18">
        <v>0</v>
      </c>
      <c r="G21" s="18">
        <v>4</v>
      </c>
    </row>
    <row r="22" spans="1:7" x14ac:dyDescent="0.2">
      <c r="A22" s="19" t="s">
        <v>107</v>
      </c>
      <c r="B22" s="18" t="e">
        <f>Data!$D$1:$D$19</f>
        <v>#VALUE!</v>
      </c>
    </row>
    <row r="23" spans="1:7" x14ac:dyDescent="0.2">
      <c r="A23" s="19" t="s">
        <v>108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17</vt:i4>
      </vt:variant>
    </vt:vector>
  </HeadingPairs>
  <TitlesOfParts>
    <vt:vector size="26" baseType="lpstr">
      <vt:lpstr>Data</vt:lpstr>
      <vt:lpstr>Scatterplots part a</vt:lpstr>
      <vt:lpstr>Regressions part a</vt:lpstr>
      <vt:lpstr>Regression part b</vt:lpstr>
      <vt:lpstr>Regression part c, d</vt:lpstr>
      <vt:lpstr>_STDS_DG201C515B</vt:lpstr>
      <vt:lpstr>_STDS_DG2D7AB2</vt:lpstr>
      <vt:lpstr>_STDS_DG35B7450F</vt:lpstr>
      <vt:lpstr>_STDS_DGCDFB925</vt:lpstr>
      <vt:lpstr>ST_AdjustedILE</vt:lpstr>
      <vt:lpstr>ST_DLH</vt:lpstr>
      <vt:lpstr>ST_DLH1</vt:lpstr>
      <vt:lpstr>ST_DLH2</vt:lpstr>
      <vt:lpstr>ST_DLH3</vt:lpstr>
      <vt:lpstr>ST_ILE</vt:lpstr>
      <vt:lpstr>ST_ILE1</vt:lpstr>
      <vt:lpstr>ST_ILE2</vt:lpstr>
      <vt:lpstr>ST_ILE3</vt:lpstr>
      <vt:lpstr>ST_Month</vt:lpstr>
      <vt:lpstr>ST_Month1</vt:lpstr>
      <vt:lpstr>ST_Month2</vt:lpstr>
      <vt:lpstr>ST_Month3</vt:lpstr>
      <vt:lpstr>'Regression part b'!StatToolsHeader</vt:lpstr>
      <vt:lpstr>'Regression part c, d'!StatToolsHeader</vt:lpstr>
      <vt:lpstr>'Regressions part a'!StatToolsHeader</vt:lpstr>
      <vt:lpstr>'Scatterplots part a'!StatToolsHeader</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1997-11-07T22:15:51Z</dcterms:created>
  <dcterms:modified xsi:type="dcterms:W3CDTF">2014-02-12T23:01:35Z</dcterms:modified>
</cp:coreProperties>
</file>